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nszek\Навчальні плани 2025 р. вступу\"/>
    </mc:Choice>
  </mc:AlternateContent>
  <xr:revisionPtr revIDLastSave="0" documentId="8_{3E2B01CE-B6BC-4167-8167-FC190148777F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RUP!$N$5:$U$112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K_plan!$A$1:$BA$42</definedName>
    <definedName name="_xlnm.Print_Area" localSheetId="3">RUP!$A$1:$V$112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6" l="1"/>
  <c r="F41" i="6"/>
  <c r="J41" i="6"/>
  <c r="I26" i="1" l="1"/>
  <c r="H26" i="1"/>
  <c r="W26" i="1" s="1"/>
  <c r="R33" i="1"/>
  <c r="I33" i="1"/>
  <c r="H33" i="1"/>
  <c r="W33" i="1" s="1"/>
  <c r="H24" i="1"/>
  <c r="W24" i="1" s="1"/>
  <c r="H25" i="1"/>
  <c r="W25" i="1" s="1"/>
  <c r="N26" i="1" l="1"/>
  <c r="N33" i="1"/>
  <c r="N24" i="1"/>
  <c r="N25" i="1"/>
  <c r="H47" i="1"/>
  <c r="H49" i="1" l="1"/>
  <c r="N49" i="1" s="1"/>
  <c r="H46" i="1"/>
  <c r="BU45" i="1"/>
  <c r="H45" i="1"/>
  <c r="H44" i="1"/>
  <c r="N44" i="1" s="1"/>
  <c r="BU43" i="1"/>
  <c r="U43" i="1"/>
  <c r="I43" i="1"/>
  <c r="H43" i="1"/>
  <c r="T42" i="1"/>
  <c r="I42" i="1"/>
  <c r="H42" i="1"/>
  <c r="N42" i="1" s="1"/>
  <c r="H41" i="1"/>
  <c r="N41" i="1" s="1"/>
  <c r="S40" i="1"/>
  <c r="H40" i="1"/>
  <c r="N40" i="1" s="1"/>
  <c r="H39" i="1"/>
  <c r="N39" i="1" s="1"/>
  <c r="Q37" i="1"/>
  <c r="H37" i="1"/>
  <c r="N37" i="1" s="1"/>
  <c r="P36" i="1"/>
  <c r="I36" i="1"/>
  <c r="H36" i="1"/>
  <c r="R35" i="1"/>
  <c r="H35" i="1"/>
  <c r="N35" i="1" s="1"/>
  <c r="Q34" i="1"/>
  <c r="I34" i="1"/>
  <c r="H34" i="1"/>
  <c r="P32" i="1"/>
  <c r="O32" i="1"/>
  <c r="H32" i="1"/>
  <c r="N32" i="1" s="1"/>
  <c r="N31" i="1"/>
  <c r="H30" i="1"/>
  <c r="N30" i="1" s="1"/>
  <c r="H29" i="1"/>
  <c r="N29" i="1" s="1"/>
  <c r="I57" i="1"/>
  <c r="H57" i="1"/>
  <c r="H56" i="1"/>
  <c r="H55" i="1"/>
  <c r="M55" i="1" s="1"/>
  <c r="H54" i="1"/>
  <c r="H53" i="1"/>
  <c r="M53" i="1" s="1"/>
  <c r="I21" i="1"/>
  <c r="H21" i="1"/>
  <c r="Q20" i="1"/>
  <c r="I20" i="1"/>
  <c r="H20" i="1"/>
  <c r="Q19" i="1"/>
  <c r="I19" i="1"/>
  <c r="H19" i="1"/>
  <c r="I18" i="1"/>
  <c r="H18" i="1"/>
  <c r="I17" i="1"/>
  <c r="H17" i="1"/>
  <c r="O16" i="1"/>
  <c r="I16" i="1"/>
  <c r="H16" i="1"/>
  <c r="I15" i="1"/>
  <c r="H15" i="1"/>
  <c r="I14" i="1"/>
  <c r="H14" i="1"/>
  <c r="H13" i="1"/>
  <c r="N13" i="1" s="1"/>
  <c r="O12" i="1"/>
  <c r="H12" i="1"/>
  <c r="N12" i="1" s="1"/>
  <c r="N15" i="1" l="1"/>
  <c r="N16" i="1"/>
  <c r="N19" i="1"/>
  <c r="N21" i="1"/>
  <c r="N34" i="1"/>
  <c r="N36" i="1"/>
  <c r="N14" i="1"/>
  <c r="N17" i="1"/>
  <c r="N18" i="1"/>
  <c r="N20" i="1"/>
  <c r="M54" i="1"/>
  <c r="N54" i="1" s="1"/>
  <c r="M56" i="1"/>
  <c r="N56" i="1" s="1"/>
  <c r="N53" i="1"/>
  <c r="N55" i="1"/>
  <c r="M57" i="1"/>
  <c r="N57" i="1" s="1"/>
  <c r="F27" i="1" l="1"/>
  <c r="E27" i="1"/>
  <c r="D27" i="1"/>
  <c r="C27" i="1"/>
  <c r="H94" i="1"/>
  <c r="V82" i="1"/>
  <c r="V81" i="1"/>
  <c r="U80" i="1"/>
  <c r="U79" i="1"/>
  <c r="T78" i="1"/>
  <c r="T77" i="1"/>
  <c r="S76" i="1"/>
  <c r="S75" i="1"/>
  <c r="R74" i="1"/>
  <c r="R73" i="1"/>
  <c r="Q72" i="1"/>
  <c r="Q71" i="1"/>
  <c r="D69" i="1" l="1"/>
  <c r="L38" i="6"/>
  <c r="L39" i="6"/>
  <c r="L37" i="6"/>
  <c r="L41" i="6" s="1"/>
  <c r="D38" i="6"/>
  <c r="D39" i="6"/>
  <c r="N39" i="6" s="1"/>
  <c r="D37" i="6"/>
  <c r="B38" i="6"/>
  <c r="N38" i="6" s="1"/>
  <c r="B39" i="6"/>
  <c r="B37" i="6"/>
  <c r="E84" i="1"/>
  <c r="E87" i="1" s="1"/>
  <c r="F84" i="1"/>
  <c r="F87" i="1" s="1"/>
  <c r="C84" i="1"/>
  <c r="C87" i="1" s="1"/>
  <c r="J83" i="1"/>
  <c r="K83" i="1"/>
  <c r="L83" i="1"/>
  <c r="M83" i="1"/>
  <c r="O83" i="1"/>
  <c r="P83" i="1"/>
  <c r="G83" i="1"/>
  <c r="D83" i="1"/>
  <c r="J69" i="1"/>
  <c r="K69" i="1"/>
  <c r="L69" i="1"/>
  <c r="M69" i="1"/>
  <c r="O69" i="1"/>
  <c r="P69" i="1"/>
  <c r="U69" i="1"/>
  <c r="V69" i="1"/>
  <c r="G69" i="1"/>
  <c r="E62" i="1"/>
  <c r="E86" i="1" s="1"/>
  <c r="F62" i="1"/>
  <c r="F86" i="1" s="1"/>
  <c r="J51" i="1"/>
  <c r="K51" i="1"/>
  <c r="L51" i="1"/>
  <c r="M51" i="1"/>
  <c r="G51" i="1"/>
  <c r="W31" i="1"/>
  <c r="W32" i="1"/>
  <c r="W34" i="1"/>
  <c r="W35" i="1"/>
  <c r="W36" i="1"/>
  <c r="H38" i="1"/>
  <c r="W38" i="1" s="1"/>
  <c r="W39" i="1"/>
  <c r="W40" i="1"/>
  <c r="W42" i="1"/>
  <c r="W44" i="1"/>
  <c r="W46" i="1"/>
  <c r="H48" i="1"/>
  <c r="W48" i="1" s="1"/>
  <c r="W49" i="1"/>
  <c r="H50" i="1"/>
  <c r="W50" i="1" s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G61" i="1"/>
  <c r="D61" i="1"/>
  <c r="D62" i="1" s="1"/>
  <c r="D86" i="1" s="1"/>
  <c r="C61" i="1"/>
  <c r="C62" i="1" s="1"/>
  <c r="C86" i="1" s="1"/>
  <c r="H60" i="1"/>
  <c r="W59" i="1"/>
  <c r="H58" i="1"/>
  <c r="W58" i="1" s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G58" i="1"/>
  <c r="Q51" i="1"/>
  <c r="J27" i="1"/>
  <c r="K27" i="1"/>
  <c r="L27" i="1"/>
  <c r="M27" i="1"/>
  <c r="S27" i="1"/>
  <c r="T27" i="1"/>
  <c r="U27" i="1"/>
  <c r="V27" i="1"/>
  <c r="G27" i="1"/>
  <c r="H80" i="1"/>
  <c r="N80" i="1" s="1"/>
  <c r="S67" i="1"/>
  <c r="S69" i="1" s="1"/>
  <c r="R83" i="1"/>
  <c r="H73" i="1"/>
  <c r="N73" i="1" s="1"/>
  <c r="H74" i="1"/>
  <c r="N74" i="1" s="1"/>
  <c r="H75" i="1"/>
  <c r="N75" i="1" s="1"/>
  <c r="H76" i="1"/>
  <c r="N76" i="1" s="1"/>
  <c r="H77" i="1"/>
  <c r="N77" i="1" s="1"/>
  <c r="H68" i="1"/>
  <c r="H78" i="1"/>
  <c r="N78" i="1" s="1"/>
  <c r="H79" i="1"/>
  <c r="N79" i="1" s="1"/>
  <c r="H81" i="1"/>
  <c r="N81" i="1" s="1"/>
  <c r="H67" i="1"/>
  <c r="N67" i="1" s="1"/>
  <c r="H82" i="1"/>
  <c r="N82" i="1" s="1"/>
  <c r="H72" i="1"/>
  <c r="N72" i="1" s="1"/>
  <c r="H71" i="1"/>
  <c r="W52" i="1"/>
  <c r="W28" i="1"/>
  <c r="W53" i="1"/>
  <c r="W57" i="1"/>
  <c r="W30" i="1"/>
  <c r="S51" i="1"/>
  <c r="T51" i="1"/>
  <c r="H22" i="1"/>
  <c r="W22" i="1" s="1"/>
  <c r="W41" i="1"/>
  <c r="V51" i="1"/>
  <c r="W29" i="1"/>
  <c r="H65" i="1"/>
  <c r="R66" i="1"/>
  <c r="R69" i="1" s="1"/>
  <c r="H66" i="1"/>
  <c r="O27" i="1"/>
  <c r="H23" i="1"/>
  <c r="W23" i="1" s="1"/>
  <c r="W20" i="1"/>
  <c r="W19" i="1"/>
  <c r="W18" i="1"/>
  <c r="W17" i="1"/>
  <c r="W16" i="1"/>
  <c r="W14" i="1"/>
  <c r="W15" i="1"/>
  <c r="W13" i="1"/>
  <c r="W12" i="1"/>
  <c r="I9" i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B9" i="1"/>
  <c r="C9" i="1" s="1"/>
  <c r="D9" i="1" s="1"/>
  <c r="P6" i="1"/>
  <c r="Q6" i="1" s="1"/>
  <c r="R6" i="1" s="1"/>
  <c r="S6" i="1" s="1"/>
  <c r="T6" i="1" s="1"/>
  <c r="U6" i="1" s="1"/>
  <c r="C26" i="6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AD26" i="6" s="1"/>
  <c r="AE26" i="6" s="1"/>
  <c r="AF26" i="6" s="1"/>
  <c r="AG26" i="6" s="1"/>
  <c r="AH26" i="6" s="1"/>
  <c r="AI26" i="6" s="1"/>
  <c r="AJ26" i="6" s="1"/>
  <c r="AK26" i="6" s="1"/>
  <c r="AL26" i="6" s="1"/>
  <c r="AM26" i="6" s="1"/>
  <c r="AN26" i="6" s="1"/>
  <c r="AO26" i="6" s="1"/>
  <c r="AP26" i="6" s="1"/>
  <c r="AQ26" i="6" s="1"/>
  <c r="AR26" i="6" s="1"/>
  <c r="AS26" i="6" s="1"/>
  <c r="AT26" i="6" s="1"/>
  <c r="AU26" i="6" s="1"/>
  <c r="AV26" i="6" s="1"/>
  <c r="AW26" i="6" s="1"/>
  <c r="AX26" i="6" s="1"/>
  <c r="AY26" i="6" s="1"/>
  <c r="AZ26" i="6" s="1"/>
  <c r="BA26" i="6" s="1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/>
  <c r="H15" i="4"/>
  <c r="I15" i="4" s="1"/>
  <c r="I16" i="4" s="1"/>
  <c r="H16" i="4"/>
  <c r="C15" i="4"/>
  <c r="D15" i="4" s="1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/>
  <c r="AP15" i="4" s="1"/>
  <c r="AP16" i="4" s="1"/>
  <c r="AQ15" i="4" s="1"/>
  <c r="AQ16" i="4" s="1"/>
  <c r="AR15" i="4" s="1"/>
  <c r="AF16" i="4"/>
  <c r="AG15" i="4" s="1"/>
  <c r="AG16" i="4" s="1"/>
  <c r="AH15" i="4" s="1"/>
  <c r="AH16" i="4" s="1"/>
  <c r="AI15" i="4" s="1"/>
  <c r="AI16" i="4" s="1"/>
  <c r="P15" i="4"/>
  <c r="O16" i="4"/>
  <c r="K15" i="4"/>
  <c r="L15" i="4" s="1"/>
  <c r="F16" i="4"/>
  <c r="BI18" i="4"/>
  <c r="BI19" i="4"/>
  <c r="BI20" i="4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O16" i="3"/>
  <c r="M15" i="3"/>
  <c r="L16" i="3"/>
  <c r="K16" i="3"/>
  <c r="H15" i="3"/>
  <c r="H16" i="3"/>
  <c r="I15" i="3"/>
  <c r="I16" i="3" s="1"/>
  <c r="G16" i="3"/>
  <c r="C15" i="3"/>
  <c r="C16" i="3" s="1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 s="1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I23" i="3" s="1"/>
  <c r="BB23" i="3"/>
  <c r="BC23" i="3"/>
  <c r="BD23" i="3"/>
  <c r="BE23" i="3"/>
  <c r="BF23" i="3"/>
  <c r="BG23" i="3"/>
  <c r="BH23" i="3"/>
  <c r="BP7" i="5"/>
  <c r="BP9" i="5" s="1"/>
  <c r="AP7" i="5"/>
  <c r="AC7" i="5"/>
  <c r="AD7" i="5" s="1"/>
  <c r="AD4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BC40" i="5" s="1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I51" i="5"/>
  <c r="H51" i="5" s="1"/>
  <c r="Z21" i="5"/>
  <c r="Z32" i="5"/>
  <c r="Z56" i="5"/>
  <c r="Z65" i="5"/>
  <c r="Z8" i="5"/>
  <c r="Y32" i="5"/>
  <c r="Y65" i="5"/>
  <c r="Y21" i="5"/>
  <c r="Y56" i="5"/>
  <c r="Y8" i="5"/>
  <c r="Y90" i="5" s="1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88" i="5" s="1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I75" i="5" s="1"/>
  <c r="J77" i="5"/>
  <c r="I77" i="5" s="1"/>
  <c r="J78" i="5"/>
  <c r="I78" i="5" s="1"/>
  <c r="H78" i="5" s="1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J66" i="5"/>
  <c r="J67" i="5"/>
  <c r="J69" i="5"/>
  <c r="J70" i="5"/>
  <c r="I70" i="5" s="1"/>
  <c r="J71" i="5"/>
  <c r="I71" i="5" s="1"/>
  <c r="J72" i="5"/>
  <c r="I72" i="5" s="1"/>
  <c r="H72" i="5" s="1"/>
  <c r="J68" i="5"/>
  <c r="O56" i="5"/>
  <c r="N56" i="5"/>
  <c r="M56" i="5"/>
  <c r="L56" i="5"/>
  <c r="K56" i="5"/>
  <c r="J57" i="5"/>
  <c r="J58" i="5"/>
  <c r="J59" i="5"/>
  <c r="I59" i="5" s="1"/>
  <c r="H59" i="5" s="1"/>
  <c r="J60" i="5"/>
  <c r="I60" i="5" s="1"/>
  <c r="H60" i="5" s="1"/>
  <c r="J61" i="5"/>
  <c r="I61" i="5" s="1"/>
  <c r="J62" i="5"/>
  <c r="J63" i="5"/>
  <c r="I63" i="5" s="1"/>
  <c r="H63" i="5" s="1"/>
  <c r="J64" i="5"/>
  <c r="O32" i="5"/>
  <c r="N32" i="5"/>
  <c r="M32" i="5"/>
  <c r="M90" i="5" s="1"/>
  <c r="L32" i="5"/>
  <c r="K32" i="5"/>
  <c r="J33" i="5"/>
  <c r="I33" i="5" s="1"/>
  <c r="J35" i="5"/>
  <c r="I35" i="5" s="1"/>
  <c r="H35" i="5" s="1"/>
  <c r="J36" i="5"/>
  <c r="I36" i="5" s="1"/>
  <c r="H36" i="5" s="1"/>
  <c r="J37" i="5"/>
  <c r="J38" i="5"/>
  <c r="I38" i="5" s="1"/>
  <c r="H38" i="5" s="1"/>
  <c r="J39" i="5"/>
  <c r="I39" i="5" s="1"/>
  <c r="H39" i="5" s="1"/>
  <c r="J40" i="5"/>
  <c r="I40" i="5" s="1"/>
  <c r="J42" i="5"/>
  <c r="I42" i="5" s="1"/>
  <c r="H42" i="5" s="1"/>
  <c r="J43" i="5"/>
  <c r="J44" i="5"/>
  <c r="J45" i="5"/>
  <c r="I45" i="5" s="1"/>
  <c r="J46" i="5"/>
  <c r="J47" i="5"/>
  <c r="I47" i="5" s="1"/>
  <c r="J48" i="5"/>
  <c r="I48" i="5" s="1"/>
  <c r="H48" i="5" s="1"/>
  <c r="J49" i="5"/>
  <c r="J50" i="5"/>
  <c r="J52" i="5"/>
  <c r="I52" i="5" s="1"/>
  <c r="H52" i="5" s="1"/>
  <c r="J53" i="5"/>
  <c r="I53" i="5" s="1"/>
  <c r="H53" i="5" s="1"/>
  <c r="J54" i="5"/>
  <c r="I54" i="5" s="1"/>
  <c r="H54" i="5" s="1"/>
  <c r="J55" i="5"/>
  <c r="I55" i="5" s="1"/>
  <c r="H55" i="5" s="1"/>
  <c r="J34" i="5"/>
  <c r="I34" i="5" s="1"/>
  <c r="H34" i="5" s="1"/>
  <c r="J41" i="5"/>
  <c r="H41" i="5" s="1"/>
  <c r="O21" i="5"/>
  <c r="N21" i="5"/>
  <c r="M21" i="5"/>
  <c r="L21" i="5"/>
  <c r="K21" i="5"/>
  <c r="J22" i="5"/>
  <c r="J23" i="5"/>
  <c r="I23" i="5" s="1"/>
  <c r="H23" i="5" s="1"/>
  <c r="J24" i="5"/>
  <c r="J25" i="5"/>
  <c r="J27" i="5"/>
  <c r="I27" i="5" s="1"/>
  <c r="H27" i="5" s="1"/>
  <c r="J28" i="5"/>
  <c r="I28" i="5" s="1"/>
  <c r="J29" i="5"/>
  <c r="I29" i="5" s="1"/>
  <c r="H29" i="5" s="1"/>
  <c r="J30" i="5"/>
  <c r="I30" i="5" s="1"/>
  <c r="J31" i="5"/>
  <c r="I31" i="5" s="1"/>
  <c r="H31" i="5" s="1"/>
  <c r="J26" i="5"/>
  <c r="I26" i="5" s="1"/>
  <c r="O8" i="5"/>
  <c r="N8" i="5"/>
  <c r="M8" i="5"/>
  <c r="L8" i="5"/>
  <c r="K8" i="5"/>
  <c r="K88" i="5" s="1"/>
  <c r="J10" i="5"/>
  <c r="J9" i="5"/>
  <c r="I9" i="5" s="1"/>
  <c r="J11" i="5"/>
  <c r="I11" i="5" s="1"/>
  <c r="H11" i="5" s="1"/>
  <c r="J12" i="5"/>
  <c r="I12" i="5" s="1"/>
  <c r="H12" i="5" s="1"/>
  <c r="J13" i="5"/>
  <c r="I13" i="5" s="1"/>
  <c r="J14" i="5"/>
  <c r="I14" i="5" s="1"/>
  <c r="J15" i="5"/>
  <c r="J16" i="5"/>
  <c r="I16" i="5" s="1"/>
  <c r="H16" i="5" s="1"/>
  <c r="J17" i="5"/>
  <c r="I17" i="5" s="1"/>
  <c r="H17" i="5" s="1"/>
  <c r="J18" i="5"/>
  <c r="J19" i="5"/>
  <c r="I19" i="5" s="1"/>
  <c r="H19" i="5" s="1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57" i="5"/>
  <c r="AB33" i="5"/>
  <c r="AB22" i="5"/>
  <c r="I44" i="5"/>
  <c r="H44" i="5" s="1"/>
  <c r="I49" i="5"/>
  <c r="I50" i="5"/>
  <c r="H50" i="5" s="1"/>
  <c r="I66" i="5"/>
  <c r="H66" i="5" s="1"/>
  <c r="I69" i="5"/>
  <c r="H69" i="5" s="1"/>
  <c r="N84" i="5"/>
  <c r="M84" i="5"/>
  <c r="L84" i="5"/>
  <c r="K84" i="5"/>
  <c r="I84" i="5"/>
  <c r="G32" i="5"/>
  <c r="G8" i="5"/>
  <c r="BC81" i="5"/>
  <c r="BC79" i="5"/>
  <c r="BC77" i="5"/>
  <c r="BC71" i="5"/>
  <c r="BC67" i="5"/>
  <c r="BC63" i="5"/>
  <c r="BC59" i="5"/>
  <c r="BC57" i="5"/>
  <c r="BC55" i="5"/>
  <c r="BC53" i="5"/>
  <c r="BC51" i="5"/>
  <c r="BC45" i="5"/>
  <c r="BC41" i="5"/>
  <c r="BC39" i="5"/>
  <c r="BC35" i="5"/>
  <c r="BC33" i="5"/>
  <c r="BC31" i="5"/>
  <c r="BC29" i="5"/>
  <c r="BC27" i="5"/>
  <c r="BC19" i="5"/>
  <c r="BC15" i="5"/>
  <c r="BC13" i="5"/>
  <c r="BC9" i="5"/>
  <c r="AQ7" i="5"/>
  <c r="AQ43" i="5" s="1"/>
  <c r="AP53" i="5"/>
  <c r="AP38" i="5"/>
  <c r="AP35" i="5"/>
  <c r="AP70" i="5"/>
  <c r="AP58" i="5"/>
  <c r="AP28" i="5"/>
  <c r="AP25" i="5"/>
  <c r="AP16" i="5"/>
  <c r="AP81" i="5"/>
  <c r="I67" i="5"/>
  <c r="H67" i="5" s="1"/>
  <c r="J74" i="5"/>
  <c r="I73" i="5"/>
  <c r="H73" i="5" s="1"/>
  <c r="AC16" i="5"/>
  <c r="AC55" i="5"/>
  <c r="AC44" i="5"/>
  <c r="BP10" i="5"/>
  <c r="BP14" i="5"/>
  <c r="BP18" i="5"/>
  <c r="BP22" i="5"/>
  <c r="BP26" i="5"/>
  <c r="BP30" i="5"/>
  <c r="BP35" i="5"/>
  <c r="BP39" i="5"/>
  <c r="BP43" i="5"/>
  <c r="BP47" i="5"/>
  <c r="BP51" i="5"/>
  <c r="BP55" i="5"/>
  <c r="BP60" i="5"/>
  <c r="BP64" i="5"/>
  <c r="BP68" i="5"/>
  <c r="BP72" i="5"/>
  <c r="BP77" i="5"/>
  <c r="BP81" i="5"/>
  <c r="BP12" i="5"/>
  <c r="BP17" i="5"/>
  <c r="BP23" i="5"/>
  <c r="BP28" i="5"/>
  <c r="BP34" i="5"/>
  <c r="BP40" i="5"/>
  <c r="BP45" i="5"/>
  <c r="BP50" i="5"/>
  <c r="BP57" i="5"/>
  <c r="BP62" i="5"/>
  <c r="BP67" i="5"/>
  <c r="BP73" i="5"/>
  <c r="BP79" i="5"/>
  <c r="BP13" i="5"/>
  <c r="BP19" i="5"/>
  <c r="BP24" i="5"/>
  <c r="BP29" i="5"/>
  <c r="BP36" i="5"/>
  <c r="BP41" i="5"/>
  <c r="BP46" i="5"/>
  <c r="BP52" i="5"/>
  <c r="BP58" i="5"/>
  <c r="BP63" i="5"/>
  <c r="BP69" i="5"/>
  <c r="BP75" i="5"/>
  <c r="BP80" i="5"/>
  <c r="BQ7" i="5"/>
  <c r="BQ51" i="5" s="1"/>
  <c r="BP11" i="5"/>
  <c r="BP16" i="5"/>
  <c r="BP27" i="5"/>
  <c r="BP33" i="5"/>
  <c r="BP38" i="5"/>
  <c r="BP44" i="5"/>
  <c r="BP49" i="5"/>
  <c r="BP54" i="5"/>
  <c r="BP61" i="5"/>
  <c r="BP66" i="5"/>
  <c r="BP71" i="5"/>
  <c r="BP78" i="5"/>
  <c r="BP83" i="5"/>
  <c r="AC30" i="5"/>
  <c r="AC33" i="5"/>
  <c r="AC42" i="5"/>
  <c r="AC54" i="5"/>
  <c r="AC10" i="5"/>
  <c r="AC57" i="5"/>
  <c r="AC72" i="5"/>
  <c r="AC80" i="5"/>
  <c r="AP45" i="5"/>
  <c r="AP36" i="5"/>
  <c r="AP48" i="5"/>
  <c r="AP24" i="5"/>
  <c r="I18" i="5"/>
  <c r="H18" i="5" s="1"/>
  <c r="I58" i="5"/>
  <c r="H58" i="5" s="1"/>
  <c r="AC24" i="5"/>
  <c r="AC52" i="5"/>
  <c r="AC9" i="5"/>
  <c r="AC14" i="5"/>
  <c r="AC60" i="5"/>
  <c r="AC67" i="5"/>
  <c r="AC70" i="5"/>
  <c r="AC79" i="5"/>
  <c r="AC82" i="5"/>
  <c r="I43" i="5"/>
  <c r="H43" i="5" s="1"/>
  <c r="BO56" i="5"/>
  <c r="BD7" i="5"/>
  <c r="BD49" i="5" s="1"/>
  <c r="BC20" i="5"/>
  <c r="BC28" i="5"/>
  <c r="BC34" i="5"/>
  <c r="BC42" i="5"/>
  <c r="BC46" i="5"/>
  <c r="BC50" i="5"/>
  <c r="BC54" i="5"/>
  <c r="BC60" i="5"/>
  <c r="BC72" i="5"/>
  <c r="BC82" i="5"/>
  <c r="AC81" i="5"/>
  <c r="AC53" i="5"/>
  <c r="AC23" i="5"/>
  <c r="BD15" i="5"/>
  <c r="BD53" i="5"/>
  <c r="BD35" i="5"/>
  <c r="BD77" i="5"/>
  <c r="BD34" i="5"/>
  <c r="BD60" i="5"/>
  <c r="BD39" i="5"/>
  <c r="BD75" i="5"/>
  <c r="BD30" i="5"/>
  <c r="BD58" i="5"/>
  <c r="AD45" i="5"/>
  <c r="AD49" i="5"/>
  <c r="BQ40" i="5"/>
  <c r="BC10" i="5"/>
  <c r="BC18" i="5"/>
  <c r="BC36" i="5"/>
  <c r="BC52" i="5"/>
  <c r="BC62" i="5"/>
  <c r="BC70" i="5"/>
  <c r="BC80" i="5"/>
  <c r="AC26" i="5"/>
  <c r="H49" i="5"/>
  <c r="AQ42" i="5"/>
  <c r="I83" i="5"/>
  <c r="H83" i="5" s="1"/>
  <c r="CB90" i="5"/>
  <c r="O93" i="5" s="1"/>
  <c r="AP76" i="5"/>
  <c r="AP15" i="5"/>
  <c r="AP29" i="5"/>
  <c r="AP22" i="5"/>
  <c r="AP61" i="5"/>
  <c r="AP73" i="5"/>
  <c r="BP82" i="5"/>
  <c r="BP70" i="5"/>
  <c r="BP53" i="5"/>
  <c r="BP42" i="5"/>
  <c r="BP31" i="5"/>
  <c r="BP20" i="5"/>
  <c r="AC19" i="5"/>
  <c r="AP78" i="5"/>
  <c r="AP26" i="5"/>
  <c r="AP57" i="5"/>
  <c r="BP76" i="5"/>
  <c r="BP48" i="5"/>
  <c r="BP25" i="5"/>
  <c r="C16" i="4"/>
  <c r="W37" i="1"/>
  <c r="AD29" i="5"/>
  <c r="AD68" i="5"/>
  <c r="AD81" i="5"/>
  <c r="AD18" i="5"/>
  <c r="AD63" i="5"/>
  <c r="AD58" i="5"/>
  <c r="AD30" i="5"/>
  <c r="AD36" i="5"/>
  <c r="AD38" i="5"/>
  <c r="AD25" i="5"/>
  <c r="AD80" i="5"/>
  <c r="AD70" i="5"/>
  <c r="AD77" i="5"/>
  <c r="AD78" i="5"/>
  <c r="AD44" i="5"/>
  <c r="AO15" i="3"/>
  <c r="AO17" i="3"/>
  <c r="M15" i="4"/>
  <c r="N15" i="4" s="1"/>
  <c r="L16" i="4"/>
  <c r="H30" i="5"/>
  <c r="I24" i="5"/>
  <c r="AD59" i="5"/>
  <c r="AD17" i="5"/>
  <c r="AD11" i="5"/>
  <c r="AD64" i="5"/>
  <c r="H28" i="5"/>
  <c r="CH90" i="5"/>
  <c r="U93" i="5" s="1"/>
  <c r="I15" i="5"/>
  <c r="H15" i="5" s="1"/>
  <c r="I62" i="5"/>
  <c r="H77" i="5"/>
  <c r="CF90" i="5"/>
  <c r="S93" i="5" s="1"/>
  <c r="CJ90" i="5"/>
  <c r="W93" i="5" s="1"/>
  <c r="I10" i="5"/>
  <c r="AC35" i="5"/>
  <c r="AC69" i="5"/>
  <c r="AC83" i="5"/>
  <c r="AC73" i="5"/>
  <c r="AP63" i="5"/>
  <c r="AP19" i="5"/>
  <c r="AP33" i="5"/>
  <c r="AP37" i="5"/>
  <c r="AP44" i="5"/>
  <c r="AP49" i="5"/>
  <c r="AP55" i="5"/>
  <c r="AP72" i="5"/>
  <c r="AP60" i="5"/>
  <c r="AP23" i="5"/>
  <c r="AP14" i="5"/>
  <c r="AP75" i="5"/>
  <c r="AP79" i="5"/>
  <c r="AP83" i="5"/>
  <c r="H45" i="5"/>
  <c r="H40" i="5"/>
  <c r="BO32" i="5"/>
  <c r="H71" i="5"/>
  <c r="Q83" i="1"/>
  <c r="I83" i="1"/>
  <c r="N66" i="1"/>
  <c r="Q65" i="1"/>
  <c r="Q69" i="1" s="1"/>
  <c r="O51" i="1"/>
  <c r="R51" i="1"/>
  <c r="S83" i="1"/>
  <c r="U83" i="1"/>
  <c r="T83" i="1"/>
  <c r="V83" i="1"/>
  <c r="U51" i="1"/>
  <c r="BC58" i="5" l="1"/>
  <c r="AQ22" i="5"/>
  <c r="BD82" i="5"/>
  <c r="BD16" i="5"/>
  <c r="BD68" i="5"/>
  <c r="BD14" i="5"/>
  <c r="BD17" i="5"/>
  <c r="L90" i="5"/>
  <c r="J15" i="4"/>
  <c r="AQ77" i="5"/>
  <c r="J21" i="5"/>
  <c r="O90" i="5"/>
  <c r="T90" i="5"/>
  <c r="BD48" i="5"/>
  <c r="BD67" i="5"/>
  <c r="BD46" i="5"/>
  <c r="BD63" i="5"/>
  <c r="BD25" i="5"/>
  <c r="H9" i="5"/>
  <c r="H10" i="5"/>
  <c r="N37" i="6"/>
  <c r="N41" i="6" s="1"/>
  <c r="B41" i="6"/>
  <c r="D41" i="6"/>
  <c r="V84" i="1"/>
  <c r="V87" i="1" s="1"/>
  <c r="N22" i="1"/>
  <c r="V62" i="1"/>
  <c r="V86" i="1" s="1"/>
  <c r="V85" i="1" s="1"/>
  <c r="V88" i="1" s="1"/>
  <c r="N38" i="1"/>
  <c r="I74" i="5"/>
  <c r="H74" i="5" s="1"/>
  <c r="H75" i="5"/>
  <c r="E15" i="4"/>
  <c r="E16" i="4" s="1"/>
  <c r="D16" i="4"/>
  <c r="Q88" i="5"/>
  <c r="U88" i="5"/>
  <c r="BB74" i="5"/>
  <c r="BB21" i="5"/>
  <c r="T88" i="5"/>
  <c r="L88" i="5"/>
  <c r="BP65" i="5"/>
  <c r="J32" i="5"/>
  <c r="BQ69" i="5"/>
  <c r="BD78" i="5"/>
  <c r="BD52" i="5"/>
  <c r="BD44" i="5"/>
  <c r="BD24" i="5"/>
  <c r="BD79" i="5"/>
  <c r="BD71" i="5"/>
  <c r="BD47" i="5"/>
  <c r="BD23" i="5"/>
  <c r="BD64" i="5"/>
  <c r="BD54" i="5"/>
  <c r="BD42" i="5"/>
  <c r="BD22" i="5"/>
  <c r="BD10" i="5"/>
  <c r="BD73" i="5"/>
  <c r="BD43" i="5"/>
  <c r="BD27" i="5"/>
  <c r="BD9" i="5"/>
  <c r="BD41" i="5"/>
  <c r="BD19" i="5"/>
  <c r="BD11" i="5"/>
  <c r="BC83" i="5"/>
  <c r="AB21" i="5"/>
  <c r="AB65" i="5"/>
  <c r="J8" i="5"/>
  <c r="N88" i="5"/>
  <c r="J65" i="5"/>
  <c r="R88" i="5"/>
  <c r="W88" i="5"/>
  <c r="Z88" i="5"/>
  <c r="AO65" i="5"/>
  <c r="BB65" i="5"/>
  <c r="CC90" i="5"/>
  <c r="P93" i="5" s="1"/>
  <c r="CD90" i="5"/>
  <c r="Q93" i="5" s="1"/>
  <c r="CG90" i="5"/>
  <c r="T93" i="5" s="1"/>
  <c r="CK90" i="5"/>
  <c r="X93" i="5" s="1"/>
  <c r="CM90" i="5"/>
  <c r="Z93" i="5" s="1"/>
  <c r="BP37" i="5"/>
  <c r="K16" i="4"/>
  <c r="N65" i="1"/>
  <c r="N68" i="1"/>
  <c r="D84" i="1"/>
  <c r="D87" i="1" s="1"/>
  <c r="D85" i="1" s="1"/>
  <c r="R84" i="1"/>
  <c r="R87" i="1" s="1"/>
  <c r="I51" i="1"/>
  <c r="H61" i="1"/>
  <c r="L84" i="1"/>
  <c r="L87" i="1" s="1"/>
  <c r="U62" i="1"/>
  <c r="U86" i="1" s="1"/>
  <c r="N23" i="1"/>
  <c r="O62" i="1"/>
  <c r="O86" i="1" s="1"/>
  <c r="T68" i="1"/>
  <c r="T69" i="1" s="1"/>
  <c r="T84" i="1" s="1"/>
  <c r="T87" i="1" s="1"/>
  <c r="O84" i="1"/>
  <c r="O87" i="1" s="1"/>
  <c r="J62" i="1"/>
  <c r="J86" i="1" s="1"/>
  <c r="S84" i="1"/>
  <c r="S87" i="1" s="1"/>
  <c r="U84" i="1"/>
  <c r="U87" i="1" s="1"/>
  <c r="H51" i="1"/>
  <c r="W51" i="1" s="1"/>
  <c r="I69" i="1"/>
  <c r="I84" i="1" s="1"/>
  <c r="I87" i="1" s="1"/>
  <c r="K84" i="1"/>
  <c r="K87" i="1" s="1"/>
  <c r="S62" i="1"/>
  <c r="S86" i="1" s="1"/>
  <c r="H69" i="1"/>
  <c r="H27" i="1"/>
  <c r="P84" i="1"/>
  <c r="P87" i="1" s="1"/>
  <c r="L62" i="1"/>
  <c r="L86" i="1" s="1"/>
  <c r="AQ14" i="5"/>
  <c r="AQ68" i="5"/>
  <c r="AQ58" i="5"/>
  <c r="AQ17" i="5"/>
  <c r="BQ10" i="5"/>
  <c r="BQ31" i="5"/>
  <c r="BQ28" i="5"/>
  <c r="BQ14" i="5"/>
  <c r="BQ48" i="5"/>
  <c r="BQ46" i="5"/>
  <c r="BQ53" i="5"/>
  <c r="BQ22" i="5"/>
  <c r="BQ59" i="5"/>
  <c r="BQ58" i="5"/>
  <c r="BQ33" i="5"/>
  <c r="BQ39" i="5"/>
  <c r="BQ11" i="5"/>
  <c r="BQ80" i="5"/>
  <c r="BQ19" i="5"/>
  <c r="BQ64" i="5"/>
  <c r="BQ49" i="5"/>
  <c r="BQ67" i="5"/>
  <c r="BQ35" i="5"/>
  <c r="BR7" i="5"/>
  <c r="BR9" i="5" s="1"/>
  <c r="BQ61" i="5"/>
  <c r="BQ17" i="5"/>
  <c r="BQ25" i="5"/>
  <c r="BQ34" i="5"/>
  <c r="BQ45" i="5"/>
  <c r="BQ37" i="5"/>
  <c r="BQ79" i="5"/>
  <c r="BQ57" i="5"/>
  <c r="BQ38" i="5"/>
  <c r="BQ78" i="5"/>
  <c r="BQ71" i="5"/>
  <c r="BQ15" i="5"/>
  <c r="BQ63" i="5"/>
  <c r="BQ81" i="5"/>
  <c r="BQ76" i="5"/>
  <c r="BQ13" i="5"/>
  <c r="BQ24" i="5"/>
  <c r="BQ18" i="5"/>
  <c r="BQ36" i="5"/>
  <c r="BQ9" i="5"/>
  <c r="BQ30" i="5"/>
  <c r="BQ23" i="5"/>
  <c r="AQ52" i="5"/>
  <c r="AQ25" i="5"/>
  <c r="BQ50" i="5"/>
  <c r="P90" i="5"/>
  <c r="P88" i="5"/>
  <c r="Z90" i="5"/>
  <c r="AO21" i="5"/>
  <c r="AQ30" i="5"/>
  <c r="AQ59" i="5"/>
  <c r="AQ20" i="5"/>
  <c r="AQ54" i="5"/>
  <c r="AQ27" i="5"/>
  <c r="AQ33" i="5"/>
  <c r="AQ57" i="5"/>
  <c r="AQ11" i="5"/>
  <c r="AQ81" i="5"/>
  <c r="AQ80" i="5"/>
  <c r="AQ28" i="5"/>
  <c r="AQ47" i="5"/>
  <c r="AR7" i="5"/>
  <c r="AQ9" i="5"/>
  <c r="AQ26" i="5"/>
  <c r="AQ31" i="5"/>
  <c r="AQ72" i="5"/>
  <c r="AQ64" i="5"/>
  <c r="AQ51" i="5"/>
  <c r="AQ55" i="5"/>
  <c r="AQ12" i="5"/>
  <c r="AQ67" i="5"/>
  <c r="AQ46" i="5"/>
  <c r="AQ44" i="5"/>
  <c r="AQ83" i="5"/>
  <c r="AQ23" i="5"/>
  <c r="AQ61" i="5"/>
  <c r="AQ35" i="5"/>
  <c r="AQ50" i="5"/>
  <c r="AQ82" i="5"/>
  <c r="AQ48" i="5"/>
  <c r="AQ66" i="5"/>
  <c r="AQ45" i="5"/>
  <c r="AQ49" i="5"/>
  <c r="AQ18" i="5"/>
  <c r="AQ53" i="5"/>
  <c r="AQ39" i="5"/>
  <c r="AQ10" i="5"/>
  <c r="AQ37" i="5"/>
  <c r="AQ19" i="5"/>
  <c r="AQ60" i="5"/>
  <c r="AQ70" i="5"/>
  <c r="AQ79" i="5"/>
  <c r="AQ34" i="5"/>
  <c r="AQ24" i="5"/>
  <c r="AQ76" i="5"/>
  <c r="AQ40" i="5"/>
  <c r="AQ29" i="5"/>
  <c r="AQ71" i="5"/>
  <c r="AQ15" i="5"/>
  <c r="AQ73" i="5"/>
  <c r="AQ63" i="5"/>
  <c r="AQ69" i="5"/>
  <c r="AQ13" i="5"/>
  <c r="AQ16" i="5"/>
  <c r="AQ38" i="5"/>
  <c r="BQ27" i="5"/>
  <c r="AQ75" i="5"/>
  <c r="BQ72" i="5"/>
  <c r="BQ41" i="5"/>
  <c r="AQ62" i="5"/>
  <c r="AQ41" i="5"/>
  <c r="BQ55" i="5"/>
  <c r="BQ54" i="5"/>
  <c r="BQ47" i="5"/>
  <c r="BQ82" i="5"/>
  <c r="M16" i="4"/>
  <c r="AQ78" i="5"/>
  <c r="BQ68" i="5"/>
  <c r="AQ36" i="5"/>
  <c r="AD53" i="5"/>
  <c r="AD52" i="5"/>
  <c r="X90" i="5"/>
  <c r="AO74" i="5"/>
  <c r="AO8" i="5"/>
  <c r="BB8" i="5"/>
  <c r="AD14" i="5"/>
  <c r="K90" i="5"/>
  <c r="I25" i="5"/>
  <c r="H25" i="5" s="1"/>
  <c r="I64" i="5"/>
  <c r="H64" i="5" s="1"/>
  <c r="BB32" i="5"/>
  <c r="AD57" i="5"/>
  <c r="AD82" i="5"/>
  <c r="AD71" i="5"/>
  <c r="AD43" i="5"/>
  <c r="AD22" i="5"/>
  <c r="AD35" i="5"/>
  <c r="AD66" i="5"/>
  <c r="AD40" i="5"/>
  <c r="AD51" i="5"/>
  <c r="AD20" i="5"/>
  <c r="AD55" i="5"/>
  <c r="AD37" i="5"/>
  <c r="AD46" i="5"/>
  <c r="AD75" i="5"/>
  <c r="AD39" i="5"/>
  <c r="AD34" i="5"/>
  <c r="AD23" i="5"/>
  <c r="AE7" i="5"/>
  <c r="AD24" i="5"/>
  <c r="AD16" i="5"/>
  <c r="AD10" i="5"/>
  <c r="AD83" i="5"/>
  <c r="AD31" i="5"/>
  <c r="AD27" i="5"/>
  <c r="AD13" i="5"/>
  <c r="AD76" i="5"/>
  <c r="AD12" i="5"/>
  <c r="AD33" i="5"/>
  <c r="AD54" i="5"/>
  <c r="AD79" i="5"/>
  <c r="AD72" i="5"/>
  <c r="AD26" i="5"/>
  <c r="AD62" i="5"/>
  <c r="AD47" i="5"/>
  <c r="AD60" i="5"/>
  <c r="AD61" i="5"/>
  <c r="AD19" i="5"/>
  <c r="H62" i="5"/>
  <c r="AD15" i="5"/>
  <c r="AD42" i="5"/>
  <c r="AD41" i="5"/>
  <c r="BP74" i="5"/>
  <c r="AC47" i="5"/>
  <c r="AC34" i="5"/>
  <c r="H46" i="5"/>
  <c r="I46" i="5"/>
  <c r="H83" i="1"/>
  <c r="N71" i="1"/>
  <c r="N83" i="1" s="1"/>
  <c r="I57" i="5"/>
  <c r="H57" i="5" s="1"/>
  <c r="J56" i="5"/>
  <c r="BO74" i="5"/>
  <c r="AB74" i="5"/>
  <c r="H24" i="5"/>
  <c r="CE90" i="5"/>
  <c r="R93" i="5" s="1"/>
  <c r="CI90" i="5"/>
  <c r="V93" i="5" s="1"/>
  <c r="AC51" i="5"/>
  <c r="AC38" i="5"/>
  <c r="AC13" i="5"/>
  <c r="AC18" i="5"/>
  <c r="AC40" i="5"/>
  <c r="AC43" i="5"/>
  <c r="AC11" i="5"/>
  <c r="AC27" i="5"/>
  <c r="AC17" i="5"/>
  <c r="AC22" i="5"/>
  <c r="AC20" i="5"/>
  <c r="AC31" i="5"/>
  <c r="AC12" i="5"/>
  <c r="AC49" i="5"/>
  <c r="AC25" i="5"/>
  <c r="AC61" i="5"/>
  <c r="AC28" i="5"/>
  <c r="AC64" i="5"/>
  <c r="AC77" i="5"/>
  <c r="AC78" i="5"/>
  <c r="AC37" i="5"/>
  <c r="AC76" i="5"/>
  <c r="AC41" i="5"/>
  <c r="AC75" i="5"/>
  <c r="AC71" i="5"/>
  <c r="AC63" i="5"/>
  <c r="AC68" i="5"/>
  <c r="AC48" i="5"/>
  <c r="AC59" i="5"/>
  <c r="AC58" i="5"/>
  <c r="AC46" i="5"/>
  <c r="AC36" i="5"/>
  <c r="AC66" i="5"/>
  <c r="AC50" i="5"/>
  <c r="AC45" i="5"/>
  <c r="AC15" i="5"/>
  <c r="AC62" i="5"/>
  <c r="BP21" i="5"/>
  <c r="AC29" i="5"/>
  <c r="AC39" i="5"/>
  <c r="I22" i="5"/>
  <c r="I21" i="5" s="1"/>
  <c r="H21" i="5" s="1"/>
  <c r="H22" i="5"/>
  <c r="I37" i="5"/>
  <c r="H37" i="5" s="1"/>
  <c r="BB56" i="5"/>
  <c r="BO21" i="5"/>
  <c r="BO8" i="5"/>
  <c r="T62" i="1"/>
  <c r="T86" i="1" s="1"/>
  <c r="G84" i="1"/>
  <c r="G87" i="1" s="1"/>
  <c r="AP40" i="5"/>
  <c r="AP41" i="5"/>
  <c r="AP20" i="5"/>
  <c r="AP69" i="5"/>
  <c r="AP50" i="5"/>
  <c r="AP54" i="5"/>
  <c r="AP68" i="5"/>
  <c r="AP47" i="5"/>
  <c r="AP77" i="5"/>
  <c r="AP59" i="5"/>
  <c r="AP43" i="5"/>
  <c r="AP39" i="5"/>
  <c r="AP66" i="5"/>
  <c r="AP9" i="5"/>
  <c r="AP82" i="5"/>
  <c r="AP46" i="5"/>
  <c r="AP64" i="5"/>
  <c r="AP71" i="5"/>
  <c r="AP62" i="5"/>
  <c r="AP11" i="5"/>
  <c r="AP42" i="5"/>
  <c r="AP10" i="5"/>
  <c r="AP51" i="5"/>
  <c r="AP67" i="5"/>
  <c r="AP27" i="5"/>
  <c r="Q90" i="5"/>
  <c r="V88" i="5"/>
  <c r="BO65" i="5"/>
  <c r="AP18" i="5"/>
  <c r="AP52" i="5"/>
  <c r="AP13" i="5"/>
  <c r="AP34" i="5"/>
  <c r="BD70" i="5"/>
  <c r="BD61" i="5"/>
  <c r="BD18" i="5"/>
  <c r="AP80" i="5"/>
  <c r="H14" i="5"/>
  <c r="AP12" i="5"/>
  <c r="BD33" i="5"/>
  <c r="BD51" i="5"/>
  <c r="BD26" i="5"/>
  <c r="BD80" i="5"/>
  <c r="BD83" i="5"/>
  <c r="BD62" i="5"/>
  <c r="BD37" i="5"/>
  <c r="BD59" i="5"/>
  <c r="BD28" i="5"/>
  <c r="BD13" i="5"/>
  <c r="BD12" i="5"/>
  <c r="BD66" i="5"/>
  <c r="BD45" i="5"/>
  <c r="BD69" i="5"/>
  <c r="BD38" i="5"/>
  <c r="BD31" i="5"/>
  <c r="BD20" i="5"/>
  <c r="BD72" i="5"/>
  <c r="BD57" i="5"/>
  <c r="BD81" i="5"/>
  <c r="BD50" i="5"/>
  <c r="BD55" i="5"/>
  <c r="BD36" i="5"/>
  <c r="BD29" i="5"/>
  <c r="BE7" i="5"/>
  <c r="BD76" i="5"/>
  <c r="BD40" i="5"/>
  <c r="AP17" i="5"/>
  <c r="AP8" i="5" s="1"/>
  <c r="AP30" i="5"/>
  <c r="M88" i="5"/>
  <c r="AO32" i="5"/>
  <c r="G62" i="1"/>
  <c r="G86" i="1" s="1"/>
  <c r="W21" i="1"/>
  <c r="F85" i="1"/>
  <c r="N15" i="3"/>
  <c r="M16" i="3"/>
  <c r="Q15" i="4"/>
  <c r="P16" i="4"/>
  <c r="R90" i="5"/>
  <c r="W90" i="5"/>
  <c r="AO56" i="5"/>
  <c r="BC14" i="5"/>
  <c r="BC75" i="5"/>
  <c r="BC49" i="5"/>
  <c r="BC25" i="5"/>
  <c r="BC12" i="5"/>
  <c r="BC64" i="5"/>
  <c r="BC73" i="5"/>
  <c r="BC47" i="5"/>
  <c r="BC23" i="5"/>
  <c r="BC16" i="5"/>
  <c r="BC68" i="5"/>
  <c r="BC26" i="5"/>
  <c r="BC22" i="5"/>
  <c r="BC69" i="5"/>
  <c r="BC43" i="5"/>
  <c r="BC17" i="5"/>
  <c r="BC24" i="5"/>
  <c r="BC78" i="5"/>
  <c r="BC44" i="5"/>
  <c r="BC76" i="5"/>
  <c r="BC61" i="5"/>
  <c r="BC37" i="5"/>
  <c r="BC11" i="5"/>
  <c r="BC38" i="5"/>
  <c r="CL90" i="5"/>
  <c r="Y93" i="5" s="1"/>
  <c r="P16" i="3"/>
  <c r="Q15" i="3"/>
  <c r="M84" i="1"/>
  <c r="M87" i="1" s="1"/>
  <c r="J84" i="1"/>
  <c r="J87" i="1" s="1"/>
  <c r="U90" i="5"/>
  <c r="H47" i="5"/>
  <c r="O88" i="5"/>
  <c r="S90" i="5"/>
  <c r="N90" i="5"/>
  <c r="Q84" i="1"/>
  <c r="Q87" i="1" s="1"/>
  <c r="AC65" i="5"/>
  <c r="AQ74" i="5"/>
  <c r="BP32" i="5"/>
  <c r="AE75" i="5"/>
  <c r="AE78" i="5"/>
  <c r="AE62" i="5"/>
  <c r="AE13" i="5"/>
  <c r="AE64" i="5"/>
  <c r="AE9" i="5"/>
  <c r="AE37" i="5"/>
  <c r="AE80" i="5"/>
  <c r="BR28" i="5"/>
  <c r="BR48" i="5"/>
  <c r="BR72" i="5"/>
  <c r="BR33" i="5"/>
  <c r="BR46" i="5"/>
  <c r="BR70" i="5"/>
  <c r="BR53" i="5"/>
  <c r="BR27" i="5"/>
  <c r="AD73" i="5"/>
  <c r="AD69" i="5"/>
  <c r="AD67" i="5"/>
  <c r="AD9" i="5"/>
  <c r="AD8" i="5" s="1"/>
  <c r="AD50" i="5"/>
  <c r="BD65" i="5"/>
  <c r="AD28" i="5"/>
  <c r="AD21" i="5" s="1"/>
  <c r="BQ73" i="5"/>
  <c r="BQ12" i="5"/>
  <c r="BQ62" i="5"/>
  <c r="BQ75" i="5"/>
  <c r="BQ52" i="5"/>
  <c r="BQ29" i="5"/>
  <c r="BQ83" i="5"/>
  <c r="BQ66" i="5"/>
  <c r="BQ44" i="5"/>
  <c r="BQ16" i="5"/>
  <c r="BQ70" i="5"/>
  <c r="BQ42" i="5"/>
  <c r="BQ20" i="5"/>
  <c r="BQ77" i="5"/>
  <c r="BQ60" i="5"/>
  <c r="BQ43" i="5"/>
  <c r="BQ26" i="5"/>
  <c r="H20" i="5"/>
  <c r="AB56" i="5"/>
  <c r="AB8" i="5"/>
  <c r="E85" i="1"/>
  <c r="AB32" i="5"/>
  <c r="AB90" i="5" s="1"/>
  <c r="O94" i="5" s="1"/>
  <c r="V90" i="5"/>
  <c r="X88" i="5"/>
  <c r="Y88" i="5"/>
  <c r="BC66" i="5"/>
  <c r="BC65" i="5" s="1"/>
  <c r="BC48" i="5"/>
  <c r="BC30" i="5"/>
  <c r="AP31" i="5"/>
  <c r="AP21" i="5" s="1"/>
  <c r="BP59" i="5"/>
  <c r="BP56" i="5" s="1"/>
  <c r="BP15" i="5"/>
  <c r="BP8" i="5" s="1"/>
  <c r="BI23" i="4"/>
  <c r="I27" i="1"/>
  <c r="M62" i="1"/>
  <c r="M86" i="1" s="1"/>
  <c r="K62" i="1"/>
  <c r="K86" i="1" s="1"/>
  <c r="C85" i="1"/>
  <c r="I8" i="5"/>
  <c r="H13" i="5"/>
  <c r="H70" i="5"/>
  <c r="I65" i="5"/>
  <c r="H65" i="5" s="1"/>
  <c r="H33" i="5"/>
  <c r="H61" i="5"/>
  <c r="I56" i="5"/>
  <c r="R27" i="1"/>
  <c r="R62" i="1" s="1"/>
  <c r="R86" i="1" s="1"/>
  <c r="P62" i="1"/>
  <c r="P86" i="1" s="1"/>
  <c r="Q27" i="1"/>
  <c r="Q62" i="1" s="1"/>
  <c r="Q86" i="1" s="1"/>
  <c r="AD65" i="5" l="1"/>
  <c r="BC56" i="5"/>
  <c r="BD74" i="5"/>
  <c r="AD56" i="5"/>
  <c r="M85" i="1"/>
  <c r="H84" i="1"/>
  <c r="H87" i="1" s="1"/>
  <c r="L85" i="1"/>
  <c r="N69" i="1"/>
  <c r="N84" i="1" s="1"/>
  <c r="N87" i="1" s="1"/>
  <c r="R85" i="1"/>
  <c r="R88" i="1" s="1"/>
  <c r="I62" i="1"/>
  <c r="I86" i="1" s="1"/>
  <c r="I85" i="1" s="1"/>
  <c r="J85" i="1"/>
  <c r="BC32" i="5"/>
  <c r="BD8" i="5"/>
  <c r="BD21" i="5"/>
  <c r="AP74" i="5"/>
  <c r="AC74" i="5"/>
  <c r="AC8" i="5"/>
  <c r="I32" i="5"/>
  <c r="H32" i="5" s="1"/>
  <c r="AQ8" i="5"/>
  <c r="AQ21" i="5"/>
  <c r="C93" i="5"/>
  <c r="BQ32" i="5"/>
  <c r="O85" i="1"/>
  <c r="O88" i="1" s="1"/>
  <c r="K85" i="1"/>
  <c r="G85" i="1"/>
  <c r="U85" i="1"/>
  <c r="U88" i="1" s="1"/>
  <c r="N51" i="1"/>
  <c r="S85" i="1"/>
  <c r="S88" i="1" s="1"/>
  <c r="T85" i="1"/>
  <c r="T88" i="1" s="1"/>
  <c r="H62" i="1"/>
  <c r="H86" i="1" s="1"/>
  <c r="W27" i="1"/>
  <c r="P85" i="1"/>
  <c r="P88" i="1" s="1"/>
  <c r="N27" i="1"/>
  <c r="J88" i="5"/>
  <c r="J90" i="5"/>
  <c r="AP32" i="5"/>
  <c r="AC32" i="5"/>
  <c r="BC8" i="5"/>
  <c r="AP56" i="5"/>
  <c r="BO90" i="5"/>
  <c r="O92" i="5" s="1"/>
  <c r="BQ65" i="5"/>
  <c r="H56" i="5"/>
  <c r="R15" i="3"/>
  <c r="R16" i="3" s="1"/>
  <c r="Q16" i="3"/>
  <c r="BE18" i="5"/>
  <c r="BE31" i="5"/>
  <c r="BE46" i="5"/>
  <c r="BE24" i="5"/>
  <c r="BE39" i="5"/>
  <c r="BE28" i="5"/>
  <c r="BE30" i="5"/>
  <c r="BE47" i="5"/>
  <c r="BE12" i="5"/>
  <c r="BE36" i="5"/>
  <c r="BE51" i="5"/>
  <c r="BE79" i="5"/>
  <c r="BE52" i="5"/>
  <c r="BE69" i="5"/>
  <c r="BE35" i="5"/>
  <c r="BE60" i="5"/>
  <c r="BE75" i="5"/>
  <c r="BF7" i="5"/>
  <c r="BE19" i="5"/>
  <c r="BE54" i="5"/>
  <c r="BE26" i="5"/>
  <c r="BE29" i="5"/>
  <c r="BE38" i="5"/>
  <c r="BE34" i="5"/>
  <c r="BE83" i="5"/>
  <c r="BE40" i="5"/>
  <c r="BE48" i="5"/>
  <c r="BE58" i="5"/>
  <c r="BE45" i="5"/>
  <c r="BE25" i="5"/>
  <c r="BE15" i="5"/>
  <c r="BE55" i="5"/>
  <c r="BE10" i="5"/>
  <c r="BE78" i="5"/>
  <c r="BE20" i="5"/>
  <c r="BE73" i="5"/>
  <c r="BE76" i="5"/>
  <c r="BE70" i="5"/>
  <c r="BE64" i="5"/>
  <c r="BE81" i="5"/>
  <c r="BE9" i="5"/>
  <c r="BE16" i="5"/>
  <c r="BE27" i="5"/>
  <c r="BE62" i="5"/>
  <c r="BE13" i="5"/>
  <c r="BE22" i="5"/>
  <c r="BE37" i="5"/>
  <c r="BE72" i="5"/>
  <c r="BE43" i="5"/>
  <c r="BE44" i="5"/>
  <c r="BE49" i="5"/>
  <c r="BE71" i="5"/>
  <c r="BE67" i="5"/>
  <c r="BE68" i="5"/>
  <c r="BE66" i="5"/>
  <c r="BE82" i="5"/>
  <c r="BE41" i="5"/>
  <c r="BE50" i="5"/>
  <c r="BE53" i="5"/>
  <c r="BE61" i="5"/>
  <c r="BE77" i="5"/>
  <c r="BE42" i="5"/>
  <c r="BE59" i="5"/>
  <c r="BE14" i="5"/>
  <c r="BE11" i="5"/>
  <c r="BE23" i="5"/>
  <c r="BE17" i="5"/>
  <c r="BE33" i="5"/>
  <c r="BE57" i="5"/>
  <c r="BE63" i="5"/>
  <c r="BE80" i="5"/>
  <c r="BD32" i="5"/>
  <c r="AC56" i="5"/>
  <c r="BC21" i="5"/>
  <c r="AD32" i="5"/>
  <c r="BC74" i="5"/>
  <c r="AD74" i="5"/>
  <c r="BB90" i="5"/>
  <c r="O91" i="5" s="1"/>
  <c r="AO90" i="5"/>
  <c r="O95" i="5" s="1"/>
  <c r="AQ56" i="5"/>
  <c r="AQ32" i="5"/>
  <c r="BR42" i="5"/>
  <c r="BR49" i="5"/>
  <c r="BR58" i="5"/>
  <c r="BR79" i="5"/>
  <c r="BR22" i="5"/>
  <c r="BR45" i="5"/>
  <c r="BR12" i="5"/>
  <c r="BR31" i="5"/>
  <c r="BR36" i="5"/>
  <c r="BR44" i="5"/>
  <c r="BR52" i="5"/>
  <c r="BR51" i="5"/>
  <c r="BR37" i="5"/>
  <c r="BR13" i="5"/>
  <c r="BR10" i="5"/>
  <c r="BR81" i="5"/>
  <c r="BR59" i="5"/>
  <c r="BR16" i="5"/>
  <c r="BR15" i="5"/>
  <c r="BR14" i="5"/>
  <c r="BR24" i="5"/>
  <c r="BR60" i="5"/>
  <c r="BR64" i="5"/>
  <c r="BR78" i="5"/>
  <c r="BR29" i="5"/>
  <c r="BR26" i="5"/>
  <c r="BR43" i="5"/>
  <c r="BR55" i="5"/>
  <c r="BR19" i="5"/>
  <c r="BS7" i="5"/>
  <c r="BR50" i="5"/>
  <c r="BR35" i="5"/>
  <c r="BR54" i="5"/>
  <c r="BR34" i="5"/>
  <c r="BR62" i="5"/>
  <c r="BR25" i="5"/>
  <c r="BR77" i="5"/>
  <c r="BR18" i="5"/>
  <c r="BR67" i="5"/>
  <c r="BR57" i="5"/>
  <c r="BR47" i="5"/>
  <c r="BR11" i="5"/>
  <c r="BR63" i="5"/>
  <c r="BR71" i="5"/>
  <c r="BR76" i="5"/>
  <c r="BR69" i="5"/>
  <c r="BR30" i="5"/>
  <c r="BR83" i="5"/>
  <c r="BR73" i="5"/>
  <c r="BR39" i="5"/>
  <c r="BR17" i="5"/>
  <c r="BR38" i="5"/>
  <c r="BR40" i="5"/>
  <c r="BR66" i="5"/>
  <c r="BR82" i="5"/>
  <c r="BR68" i="5"/>
  <c r="AQ65" i="5"/>
  <c r="BR80" i="5"/>
  <c r="BQ56" i="5"/>
  <c r="BR41" i="5"/>
  <c r="BR61" i="5"/>
  <c r="Q16" i="4"/>
  <c r="R15" i="4"/>
  <c r="AC21" i="5"/>
  <c r="Q85" i="1"/>
  <c r="Q88" i="1" s="1"/>
  <c r="BR20" i="5"/>
  <c r="AP65" i="5"/>
  <c r="AF7" i="5"/>
  <c r="AE38" i="5"/>
  <c r="AE49" i="5"/>
  <c r="AE57" i="5"/>
  <c r="AE12" i="5"/>
  <c r="AE68" i="5"/>
  <c r="AE58" i="5"/>
  <c r="AE76" i="5"/>
  <c r="AE79" i="5"/>
  <c r="AE46" i="5"/>
  <c r="AE35" i="5"/>
  <c r="AE47" i="5"/>
  <c r="AE15" i="5"/>
  <c r="AE69" i="5"/>
  <c r="AE73" i="5"/>
  <c r="AE17" i="5"/>
  <c r="AE39" i="5"/>
  <c r="AE55" i="5"/>
  <c r="AE24" i="5"/>
  <c r="AE11" i="5"/>
  <c r="AE30" i="5"/>
  <c r="AE31" i="5"/>
  <c r="AE40" i="5"/>
  <c r="AE27" i="5"/>
  <c r="AE81" i="5"/>
  <c r="AE45" i="5"/>
  <c r="AE23" i="5"/>
  <c r="AE14" i="5"/>
  <c r="AE72" i="5"/>
  <c r="AE71" i="5"/>
  <c r="AE41" i="5"/>
  <c r="AE44" i="5"/>
  <c r="AE59" i="5"/>
  <c r="AE48" i="5"/>
  <c r="AE66" i="5"/>
  <c r="AE51" i="5"/>
  <c r="AE54" i="5"/>
  <c r="AE77" i="5"/>
  <c r="AE34" i="5"/>
  <c r="AE43" i="5"/>
  <c r="AE50" i="5"/>
  <c r="AE29" i="5"/>
  <c r="AE61" i="5"/>
  <c r="AE10" i="5"/>
  <c r="AE67" i="5"/>
  <c r="AE52" i="5"/>
  <c r="AE19" i="5"/>
  <c r="AE28" i="5"/>
  <c r="AE16" i="5"/>
  <c r="AE53" i="5"/>
  <c r="AE22" i="5"/>
  <c r="AE83" i="5"/>
  <c r="AE70" i="5"/>
  <c r="AE60" i="5"/>
  <c r="AE20" i="5"/>
  <c r="AE36" i="5"/>
  <c r="AE82" i="5"/>
  <c r="AE18" i="5"/>
  <c r="AE63" i="5"/>
  <c r="AE33" i="5"/>
  <c r="AE25" i="5"/>
  <c r="AE26" i="5"/>
  <c r="AE42" i="5"/>
  <c r="AR72" i="5"/>
  <c r="AR59" i="5"/>
  <c r="AS7" i="5"/>
  <c r="AR80" i="5"/>
  <c r="AR63" i="5"/>
  <c r="AR77" i="5"/>
  <c r="AR83" i="5"/>
  <c r="AR64" i="5"/>
  <c r="AR70" i="5"/>
  <c r="AR43" i="5"/>
  <c r="AR20" i="5"/>
  <c r="AR50" i="5"/>
  <c r="AR27" i="5"/>
  <c r="AR29" i="5"/>
  <c r="AR44" i="5"/>
  <c r="AR82" i="5"/>
  <c r="AR23" i="5"/>
  <c r="AR12" i="5"/>
  <c r="AR36" i="5"/>
  <c r="AR31" i="5"/>
  <c r="AR19" i="5"/>
  <c r="AR78" i="5"/>
  <c r="AR25" i="5"/>
  <c r="AR49" i="5"/>
  <c r="AR15" i="5"/>
  <c r="AR28" i="5"/>
  <c r="AR75" i="5"/>
  <c r="AR35" i="5"/>
  <c r="AR30" i="5"/>
  <c r="AR11" i="5"/>
  <c r="AR81" i="5"/>
  <c r="AR46" i="5"/>
  <c r="AR24" i="5"/>
  <c r="AR61" i="5"/>
  <c r="AR54" i="5"/>
  <c r="AR51" i="5"/>
  <c r="AR45" i="5"/>
  <c r="AR17" i="5"/>
  <c r="AR60" i="5"/>
  <c r="AR37" i="5"/>
  <c r="AR16" i="5"/>
  <c r="AR67" i="5"/>
  <c r="AR79" i="5"/>
  <c r="AR9" i="5"/>
  <c r="AR13" i="5"/>
  <c r="AR22" i="5"/>
  <c r="AR73" i="5"/>
  <c r="AR69" i="5"/>
  <c r="AR39" i="5"/>
  <c r="AR41" i="5"/>
  <c r="AR42" i="5"/>
  <c r="AR40" i="5"/>
  <c r="AR33" i="5"/>
  <c r="AR68" i="5"/>
  <c r="AR34" i="5"/>
  <c r="AR62" i="5"/>
  <c r="AR57" i="5"/>
  <c r="AR76" i="5"/>
  <c r="AR55" i="5"/>
  <c r="AR66" i="5"/>
  <c r="AR14" i="5"/>
  <c r="AR52" i="5"/>
  <c r="AR53" i="5"/>
  <c r="AR71" i="5"/>
  <c r="AR58" i="5"/>
  <c r="AR47" i="5"/>
  <c r="AR38" i="5"/>
  <c r="AR10" i="5"/>
  <c r="AR18" i="5"/>
  <c r="AR26" i="5"/>
  <c r="AR48" i="5"/>
  <c r="BD56" i="5"/>
  <c r="BD90" i="5" s="1"/>
  <c r="Q91" i="5" s="1"/>
  <c r="BR23" i="5"/>
  <c r="BP90" i="5"/>
  <c r="P92" i="5" s="1"/>
  <c r="BR75" i="5"/>
  <c r="BR74" i="5" s="1"/>
  <c r="BC90" i="5"/>
  <c r="P91" i="5" s="1"/>
  <c r="BQ21" i="5"/>
  <c r="BR65" i="5"/>
  <c r="BQ74" i="5"/>
  <c r="BQ8" i="5"/>
  <c r="H8" i="5"/>
  <c r="I88" i="5"/>
  <c r="I90" i="5"/>
  <c r="H85" i="1" l="1"/>
  <c r="N62" i="1"/>
  <c r="N86" i="1" s="1"/>
  <c r="N85" i="1" s="1"/>
  <c r="AE32" i="5"/>
  <c r="AE56" i="5"/>
  <c r="BR32" i="5"/>
  <c r="AQ90" i="5"/>
  <c r="Q95" i="5" s="1"/>
  <c r="AD90" i="5"/>
  <c r="Q94" i="5" s="1"/>
  <c r="BE74" i="5"/>
  <c r="AP90" i="5"/>
  <c r="P95" i="5" s="1"/>
  <c r="AR56" i="5"/>
  <c r="AR21" i="5"/>
  <c r="AE8" i="5"/>
  <c r="AE74" i="5"/>
  <c r="BR8" i="5"/>
  <c r="BR21" i="5"/>
  <c r="BE8" i="5"/>
  <c r="AC90" i="5"/>
  <c r="P94" i="5" s="1"/>
  <c r="BS11" i="5"/>
  <c r="BS57" i="5"/>
  <c r="BS76" i="5"/>
  <c r="BS10" i="5"/>
  <c r="BT7" i="5"/>
  <c r="BS83" i="5"/>
  <c r="BS15" i="5"/>
  <c r="BS14" i="5"/>
  <c r="BS53" i="5"/>
  <c r="BS50" i="5"/>
  <c r="BS69" i="5"/>
  <c r="BS9" i="5"/>
  <c r="BS73" i="5"/>
  <c r="BS58" i="5"/>
  <c r="BS39" i="5"/>
  <c r="BS63" i="5"/>
  <c r="BS61" i="5"/>
  <c r="BS79" i="5"/>
  <c r="BS68" i="5"/>
  <c r="BS72" i="5"/>
  <c r="BS51" i="5"/>
  <c r="BS29" i="5"/>
  <c r="BS25" i="5"/>
  <c r="BS13" i="5"/>
  <c r="BS44" i="5"/>
  <c r="BS18" i="5"/>
  <c r="BS71" i="5"/>
  <c r="BS77" i="5"/>
  <c r="BS38" i="5"/>
  <c r="BS30" i="5"/>
  <c r="BS37" i="5"/>
  <c r="BS52" i="5"/>
  <c r="BS66" i="5"/>
  <c r="BS17" i="5"/>
  <c r="BS27" i="5"/>
  <c r="BS70" i="5"/>
  <c r="BS82" i="5"/>
  <c r="BS19" i="5"/>
  <c r="BS26" i="5"/>
  <c r="BS45" i="5"/>
  <c r="BS22" i="5"/>
  <c r="BS43" i="5"/>
  <c r="BS62" i="5"/>
  <c r="BS20" i="5"/>
  <c r="BS59" i="5"/>
  <c r="BS60" i="5"/>
  <c r="BS31" i="5"/>
  <c r="BS35" i="5"/>
  <c r="BS41" i="5"/>
  <c r="BS40" i="5"/>
  <c r="BS80" i="5"/>
  <c r="BS67" i="5"/>
  <c r="BS81" i="5"/>
  <c r="BS12" i="5"/>
  <c r="BS46" i="5"/>
  <c r="BS36" i="5"/>
  <c r="BS48" i="5"/>
  <c r="BS75" i="5"/>
  <c r="BS23" i="5"/>
  <c r="BS55" i="5"/>
  <c r="BS42" i="5"/>
  <c r="BS47" i="5"/>
  <c r="BS33" i="5"/>
  <c r="BS16" i="5"/>
  <c r="BS78" i="5"/>
  <c r="BS34" i="5"/>
  <c r="BS28" i="5"/>
  <c r="BS24" i="5"/>
  <c r="BS21" i="5" s="1"/>
  <c r="BS49" i="5"/>
  <c r="BS54" i="5"/>
  <c r="BS64" i="5"/>
  <c r="BR56" i="5"/>
  <c r="BR90" i="5" s="1"/>
  <c r="R92" i="5" s="1"/>
  <c r="AR32" i="5"/>
  <c r="AS28" i="5"/>
  <c r="AS67" i="5"/>
  <c r="AS45" i="5"/>
  <c r="AS64" i="5"/>
  <c r="AS71" i="5"/>
  <c r="AS77" i="5"/>
  <c r="AS33" i="5"/>
  <c r="AS51" i="5"/>
  <c r="AS30" i="5"/>
  <c r="AS14" i="5"/>
  <c r="AS53" i="5"/>
  <c r="AS83" i="5"/>
  <c r="AS52" i="5"/>
  <c r="AS68" i="5"/>
  <c r="AS19" i="5"/>
  <c r="AS11" i="5"/>
  <c r="AS41" i="5"/>
  <c r="AS18" i="5"/>
  <c r="AS62" i="5"/>
  <c r="AS22" i="5"/>
  <c r="AS12" i="5"/>
  <c r="AS66" i="5"/>
  <c r="AS44" i="5"/>
  <c r="AS29" i="5"/>
  <c r="AS78" i="5"/>
  <c r="AS43" i="5"/>
  <c r="AS16" i="5"/>
  <c r="AS27" i="5"/>
  <c r="AS42" i="5"/>
  <c r="AS69" i="5"/>
  <c r="AS60" i="5"/>
  <c r="AS48" i="5"/>
  <c r="AS61" i="5"/>
  <c r="AS76" i="5"/>
  <c r="AS26" i="5"/>
  <c r="AS38" i="5"/>
  <c r="AS81" i="5"/>
  <c r="AS40" i="5"/>
  <c r="AS39" i="5"/>
  <c r="AS79" i="5"/>
  <c r="AS55" i="5"/>
  <c r="AS63" i="5"/>
  <c r="AS15" i="5"/>
  <c r="AS23" i="5"/>
  <c r="AS36" i="5"/>
  <c r="AS72" i="5"/>
  <c r="AS17" i="5"/>
  <c r="AS58" i="5"/>
  <c r="AS46" i="5"/>
  <c r="AS59" i="5"/>
  <c r="AS75" i="5"/>
  <c r="AS57" i="5"/>
  <c r="AS80" i="5"/>
  <c r="AT7" i="5"/>
  <c r="AS34" i="5"/>
  <c r="AS35" i="5"/>
  <c r="AS20" i="5"/>
  <c r="AS9" i="5"/>
  <c r="AS10" i="5"/>
  <c r="AS24" i="5"/>
  <c r="AS31" i="5"/>
  <c r="AS73" i="5"/>
  <c r="AS49" i="5"/>
  <c r="AS47" i="5"/>
  <c r="AS50" i="5"/>
  <c r="AS54" i="5"/>
  <c r="AS37" i="5"/>
  <c r="AS82" i="5"/>
  <c r="AS70" i="5"/>
  <c r="AS25" i="5"/>
  <c r="AS13" i="5"/>
  <c r="AR65" i="5"/>
  <c r="AF29" i="5"/>
  <c r="AF59" i="5"/>
  <c r="AF17" i="5"/>
  <c r="AF58" i="5"/>
  <c r="AF77" i="5"/>
  <c r="AF14" i="5"/>
  <c r="AF79" i="5"/>
  <c r="AF52" i="5"/>
  <c r="AF68" i="5"/>
  <c r="AF66" i="5"/>
  <c r="AF57" i="5"/>
  <c r="AF53" i="5"/>
  <c r="AF38" i="5"/>
  <c r="AF51" i="5"/>
  <c r="AF27" i="5"/>
  <c r="AF35" i="5"/>
  <c r="AF19" i="5"/>
  <c r="AF37" i="5"/>
  <c r="AF82" i="5"/>
  <c r="AF67" i="5"/>
  <c r="AF69" i="5"/>
  <c r="AF42" i="5"/>
  <c r="AF23" i="5"/>
  <c r="AF50" i="5"/>
  <c r="AF28" i="5"/>
  <c r="AF43" i="5"/>
  <c r="AF61" i="5"/>
  <c r="AF33" i="5"/>
  <c r="AF46" i="5"/>
  <c r="AF45" i="5"/>
  <c r="AF62" i="5"/>
  <c r="AF10" i="5"/>
  <c r="AF70" i="5"/>
  <c r="AF22" i="5"/>
  <c r="AF36" i="5"/>
  <c r="AF20" i="5"/>
  <c r="AF75" i="5"/>
  <c r="AF72" i="5"/>
  <c r="AF48" i="5"/>
  <c r="AF63" i="5"/>
  <c r="AG7" i="5"/>
  <c r="AF24" i="5"/>
  <c r="AF71" i="5"/>
  <c r="AF54" i="5"/>
  <c r="AF47" i="5"/>
  <c r="AF40" i="5"/>
  <c r="AF13" i="5"/>
  <c r="AF81" i="5"/>
  <c r="AF39" i="5"/>
  <c r="AF41" i="5"/>
  <c r="AF25" i="5"/>
  <c r="AF49" i="5"/>
  <c r="AF34" i="5"/>
  <c r="AF60" i="5"/>
  <c r="AF76" i="5"/>
  <c r="AF26" i="5"/>
  <c r="AF11" i="5"/>
  <c r="AF73" i="5"/>
  <c r="AF9" i="5"/>
  <c r="AF78" i="5"/>
  <c r="AF18" i="5"/>
  <c r="AF64" i="5"/>
  <c r="AF83" i="5"/>
  <c r="AF30" i="5"/>
  <c r="AF15" i="5"/>
  <c r="AF44" i="5"/>
  <c r="AF80" i="5"/>
  <c r="AF16" i="5"/>
  <c r="AF31" i="5"/>
  <c r="AF55" i="5"/>
  <c r="AF12" i="5"/>
  <c r="BE32" i="5"/>
  <c r="BE56" i="5"/>
  <c r="BQ90" i="5"/>
  <c r="Q92" i="5" s="1"/>
  <c r="AR74" i="5"/>
  <c r="AE21" i="5"/>
  <c r="BE21" i="5"/>
  <c r="AR8" i="5"/>
  <c r="AE65" i="5"/>
  <c r="BE65" i="5"/>
  <c r="BF58" i="5"/>
  <c r="BF9" i="5"/>
  <c r="BF51" i="5"/>
  <c r="BF35" i="5"/>
  <c r="BF80" i="5"/>
  <c r="BF47" i="5"/>
  <c r="BF33" i="5"/>
  <c r="BF78" i="5"/>
  <c r="BF60" i="5"/>
  <c r="BF46" i="5"/>
  <c r="BF40" i="5"/>
  <c r="BF41" i="5"/>
  <c r="BF71" i="5"/>
  <c r="BF48" i="5"/>
  <c r="BF20" i="5"/>
  <c r="BF23" i="5"/>
  <c r="BG7" i="5"/>
  <c r="BF11" i="5"/>
  <c r="BF26" i="5"/>
  <c r="BF76" i="5"/>
  <c r="BF62" i="5"/>
  <c r="BF68" i="5"/>
  <c r="BF55" i="5"/>
  <c r="BF72" i="5"/>
  <c r="BF16" i="5"/>
  <c r="BF29" i="5"/>
  <c r="BF44" i="5"/>
  <c r="BF70" i="5"/>
  <c r="BF12" i="5"/>
  <c r="BF43" i="5"/>
  <c r="BF30" i="5"/>
  <c r="BF73" i="5"/>
  <c r="BF64" i="5"/>
  <c r="BF31" i="5"/>
  <c r="BF50" i="5"/>
  <c r="BF67" i="5"/>
  <c r="BF57" i="5"/>
  <c r="BF39" i="5"/>
  <c r="BF36" i="5"/>
  <c r="BF79" i="5"/>
  <c r="BF59" i="5"/>
  <c r="BF18" i="5"/>
  <c r="BF52" i="5"/>
  <c r="BF53" i="5"/>
  <c r="BF49" i="5"/>
  <c r="BF81" i="5"/>
  <c r="BF45" i="5"/>
  <c r="BF28" i="5"/>
  <c r="BF19" i="5"/>
  <c r="BF24" i="5"/>
  <c r="BF66" i="5"/>
  <c r="BF17" i="5"/>
  <c r="BF22" i="5"/>
  <c r="BF34" i="5"/>
  <c r="BF54" i="5"/>
  <c r="BF27" i="5"/>
  <c r="BF63" i="5"/>
  <c r="BF15" i="5"/>
  <c r="BF82" i="5"/>
  <c r="BF38" i="5"/>
  <c r="BF13" i="5"/>
  <c r="BF77" i="5"/>
  <c r="BF83" i="5"/>
  <c r="BF61" i="5"/>
  <c r="BF69" i="5"/>
  <c r="BF10" i="5"/>
  <c r="BF42" i="5"/>
  <c r="BF37" i="5"/>
  <c r="BF25" i="5"/>
  <c r="BF75" i="5"/>
  <c r="BF14" i="5"/>
  <c r="I89" i="5"/>
  <c r="H88" i="5"/>
  <c r="AE90" i="5" l="1"/>
  <c r="R94" i="5" s="1"/>
  <c r="AF32" i="5"/>
  <c r="AG23" i="5"/>
  <c r="AG70" i="5"/>
  <c r="AG58" i="5"/>
  <c r="AG34" i="5"/>
  <c r="AG44" i="5"/>
  <c r="AG11" i="5"/>
  <c r="AG38" i="5"/>
  <c r="AG39" i="5"/>
  <c r="AG77" i="5"/>
  <c r="AG57" i="5"/>
  <c r="AG41" i="5"/>
  <c r="AG63" i="5"/>
  <c r="AG59" i="5"/>
  <c r="AG62" i="5"/>
  <c r="AG50" i="5"/>
  <c r="AG31" i="5"/>
  <c r="AG52" i="5"/>
  <c r="AG55" i="5"/>
  <c r="AG72" i="5"/>
  <c r="AG46" i="5"/>
  <c r="AG42" i="5"/>
  <c r="AG22" i="5"/>
  <c r="AG9" i="5"/>
  <c r="AG47" i="5"/>
  <c r="AG18" i="5"/>
  <c r="AG78" i="5"/>
  <c r="AG37" i="5"/>
  <c r="AG51" i="5"/>
  <c r="AG79" i="5"/>
  <c r="AG67" i="5"/>
  <c r="AG64" i="5"/>
  <c r="AG61" i="5"/>
  <c r="AG24" i="5"/>
  <c r="AG13" i="5"/>
  <c r="AG60" i="5"/>
  <c r="AG76" i="5"/>
  <c r="AG17" i="5"/>
  <c r="AG75" i="5"/>
  <c r="AG40" i="5"/>
  <c r="AG26" i="5"/>
  <c r="AG81" i="5"/>
  <c r="AG48" i="5"/>
  <c r="AG71" i="5"/>
  <c r="AG16" i="5"/>
  <c r="AG36" i="5"/>
  <c r="AG53" i="5"/>
  <c r="AH7" i="5"/>
  <c r="AG29" i="5"/>
  <c r="AG83" i="5"/>
  <c r="AG25" i="5"/>
  <c r="AG27" i="5"/>
  <c r="AG82" i="5"/>
  <c r="AG19" i="5"/>
  <c r="AG35" i="5"/>
  <c r="AG73" i="5"/>
  <c r="AG12" i="5"/>
  <c r="AG54" i="5"/>
  <c r="AG49" i="5"/>
  <c r="AG80" i="5"/>
  <c r="AG69" i="5"/>
  <c r="AG43" i="5"/>
  <c r="AG68" i="5"/>
  <c r="AG10" i="5"/>
  <c r="AG15" i="5"/>
  <c r="AG14" i="5"/>
  <c r="AG66" i="5"/>
  <c r="AG28" i="5"/>
  <c r="AG45" i="5"/>
  <c r="AG20" i="5"/>
  <c r="AG33" i="5"/>
  <c r="AG30" i="5"/>
  <c r="AT12" i="5"/>
  <c r="AT81" i="5"/>
  <c r="AT39" i="5"/>
  <c r="AT69" i="5"/>
  <c r="AT51" i="5"/>
  <c r="AT50" i="5"/>
  <c r="AT48" i="5"/>
  <c r="AT44" i="5"/>
  <c r="AT60" i="5"/>
  <c r="AT63" i="5"/>
  <c r="AT11" i="5"/>
  <c r="AT66" i="5"/>
  <c r="AT27" i="5"/>
  <c r="AT22" i="5"/>
  <c r="AT79" i="5"/>
  <c r="AT14" i="5"/>
  <c r="AT67" i="5"/>
  <c r="AT31" i="5"/>
  <c r="AT29" i="5"/>
  <c r="AT24" i="5"/>
  <c r="AT16" i="5"/>
  <c r="AT23" i="5"/>
  <c r="AT80" i="5"/>
  <c r="AT38" i="5"/>
  <c r="AT47" i="5"/>
  <c r="AT36" i="5"/>
  <c r="AT37" i="5"/>
  <c r="AT77" i="5"/>
  <c r="AT83" i="5"/>
  <c r="AT25" i="5"/>
  <c r="AT52" i="5"/>
  <c r="AT64" i="5"/>
  <c r="AT28" i="5"/>
  <c r="AT76" i="5"/>
  <c r="AT13" i="5"/>
  <c r="AT40" i="5"/>
  <c r="AT49" i="5"/>
  <c r="AT72" i="5"/>
  <c r="AT62" i="5"/>
  <c r="AT41" i="5"/>
  <c r="AT57" i="5"/>
  <c r="AT18" i="5"/>
  <c r="AT59" i="5"/>
  <c r="AT10" i="5"/>
  <c r="AT45" i="5"/>
  <c r="AT19" i="5"/>
  <c r="AT82" i="5"/>
  <c r="AT26" i="5"/>
  <c r="AT68" i="5"/>
  <c r="AT54" i="5"/>
  <c r="AT73" i="5"/>
  <c r="AT58" i="5"/>
  <c r="AT46" i="5"/>
  <c r="AT75" i="5"/>
  <c r="AT71" i="5"/>
  <c r="AT53" i="5"/>
  <c r="AT17" i="5"/>
  <c r="AT20" i="5"/>
  <c r="AT30" i="5"/>
  <c r="AT33" i="5"/>
  <c r="AT78" i="5"/>
  <c r="AT9" i="5"/>
  <c r="AT43" i="5"/>
  <c r="AT35" i="5"/>
  <c r="AT55" i="5"/>
  <c r="AT34" i="5"/>
  <c r="AT15" i="5"/>
  <c r="AT42" i="5"/>
  <c r="AT61" i="5"/>
  <c r="AT70" i="5"/>
  <c r="AU7" i="5"/>
  <c r="AS56" i="5"/>
  <c r="BS74" i="5"/>
  <c r="BT27" i="5"/>
  <c r="BT69" i="5"/>
  <c r="BT68" i="5"/>
  <c r="BT45" i="5"/>
  <c r="BT17" i="5"/>
  <c r="BT33" i="5"/>
  <c r="BT50" i="5"/>
  <c r="BT70" i="5"/>
  <c r="BT37" i="5"/>
  <c r="BT26" i="5"/>
  <c r="BT59" i="5"/>
  <c r="BT52" i="5"/>
  <c r="BT49" i="5"/>
  <c r="BT63" i="5"/>
  <c r="BT62" i="5"/>
  <c r="BT20" i="5"/>
  <c r="BT53" i="5"/>
  <c r="BT10" i="5"/>
  <c r="BT80" i="5"/>
  <c r="BT42" i="5"/>
  <c r="BT64" i="5"/>
  <c r="BT51" i="5"/>
  <c r="BT76" i="5"/>
  <c r="BT35" i="5"/>
  <c r="BT72" i="5"/>
  <c r="BT22" i="5"/>
  <c r="BT40" i="5"/>
  <c r="BT43" i="5"/>
  <c r="BT66" i="5"/>
  <c r="BT83" i="5"/>
  <c r="BT16" i="5"/>
  <c r="BT38" i="5"/>
  <c r="BT73" i="5"/>
  <c r="BU7" i="5"/>
  <c r="BT58" i="5"/>
  <c r="BT61" i="5"/>
  <c r="BT41" i="5"/>
  <c r="BT48" i="5"/>
  <c r="BT11" i="5"/>
  <c r="BT57" i="5"/>
  <c r="BT12" i="5"/>
  <c r="BT18" i="5"/>
  <c r="BT78" i="5"/>
  <c r="BT13" i="5"/>
  <c r="BT54" i="5"/>
  <c r="BT82" i="5"/>
  <c r="BT77" i="5"/>
  <c r="BT31" i="5"/>
  <c r="BT47" i="5"/>
  <c r="BT36" i="5"/>
  <c r="BT81" i="5"/>
  <c r="BT46" i="5"/>
  <c r="BT55" i="5"/>
  <c r="BT44" i="5"/>
  <c r="BT23" i="5"/>
  <c r="BT9" i="5"/>
  <c r="BT34" i="5"/>
  <c r="BT29" i="5"/>
  <c r="BT39" i="5"/>
  <c r="BT71" i="5"/>
  <c r="BT25" i="5"/>
  <c r="BT19" i="5"/>
  <c r="BT28" i="5"/>
  <c r="BT60" i="5"/>
  <c r="BT67" i="5"/>
  <c r="BT79" i="5"/>
  <c r="BT15" i="5"/>
  <c r="BT14" i="5"/>
  <c r="BT24" i="5"/>
  <c r="BT75" i="5"/>
  <c r="BT30" i="5"/>
  <c r="AS74" i="5"/>
  <c r="BS8" i="5"/>
  <c r="BS32" i="5"/>
  <c r="AR90" i="5"/>
  <c r="R95" i="5" s="1"/>
  <c r="AS32" i="5"/>
  <c r="BF74" i="5"/>
  <c r="BF21" i="5"/>
  <c r="BG77" i="5"/>
  <c r="BG30" i="5"/>
  <c r="BG33" i="5"/>
  <c r="BG29" i="5"/>
  <c r="BG16" i="5"/>
  <c r="BG18" i="5"/>
  <c r="BG55" i="5"/>
  <c r="BG61" i="5"/>
  <c r="BG22" i="5"/>
  <c r="BG48" i="5"/>
  <c r="BG60" i="5"/>
  <c r="BG52" i="5"/>
  <c r="BG62" i="5"/>
  <c r="BG67" i="5"/>
  <c r="BG64" i="5"/>
  <c r="BG45" i="5"/>
  <c r="BG76" i="5"/>
  <c r="BG20" i="5"/>
  <c r="BG38" i="5"/>
  <c r="BG79" i="5"/>
  <c r="BG73" i="5"/>
  <c r="BG58" i="5"/>
  <c r="BH7" i="5"/>
  <c r="BG63" i="5"/>
  <c r="BG66" i="5"/>
  <c r="BG75" i="5"/>
  <c r="BG69" i="5"/>
  <c r="BG9" i="5"/>
  <c r="BG82" i="5"/>
  <c r="BG68" i="5"/>
  <c r="BG35" i="5"/>
  <c r="BG71" i="5"/>
  <c r="BG37" i="5"/>
  <c r="BG10" i="5"/>
  <c r="BG83" i="5"/>
  <c r="BG72" i="5"/>
  <c r="BG14" i="5"/>
  <c r="BG42" i="5"/>
  <c r="BG13" i="5"/>
  <c r="BG57" i="5"/>
  <c r="BG17" i="5"/>
  <c r="BG53" i="5"/>
  <c r="BG39" i="5"/>
  <c r="BG28" i="5"/>
  <c r="BG15" i="5"/>
  <c r="BG19" i="5"/>
  <c r="BG78" i="5"/>
  <c r="BG25" i="5"/>
  <c r="BG80" i="5"/>
  <c r="BG51" i="5"/>
  <c r="BG26" i="5"/>
  <c r="BG11" i="5"/>
  <c r="BG44" i="5"/>
  <c r="BG47" i="5"/>
  <c r="BG59" i="5"/>
  <c r="BG40" i="5"/>
  <c r="BG31" i="5"/>
  <c r="BG27" i="5"/>
  <c r="BG43" i="5"/>
  <c r="BG36" i="5"/>
  <c r="BG49" i="5"/>
  <c r="BG41" i="5"/>
  <c r="BG70" i="5"/>
  <c r="BG54" i="5"/>
  <c r="BG46" i="5"/>
  <c r="BG81" i="5"/>
  <c r="BG12" i="5"/>
  <c r="BG34" i="5"/>
  <c r="BG50" i="5"/>
  <c r="BG24" i="5"/>
  <c r="BG23" i="5"/>
  <c r="BF65" i="5"/>
  <c r="AF8" i="5"/>
  <c r="AF56" i="5"/>
  <c r="BF32" i="5"/>
  <c r="BF8" i="5"/>
  <c r="AF21" i="5"/>
  <c r="AF65" i="5"/>
  <c r="AS8" i="5"/>
  <c r="AS65" i="5"/>
  <c r="BS56" i="5"/>
  <c r="BE90" i="5"/>
  <c r="R91" i="5" s="1"/>
  <c r="BF56" i="5"/>
  <c r="AF74" i="5"/>
  <c r="AS21" i="5"/>
  <c r="BS65" i="5"/>
  <c r="AT32" i="5" l="1"/>
  <c r="AT65" i="5"/>
  <c r="AH41" i="5"/>
  <c r="AH12" i="5"/>
  <c r="AH36" i="5"/>
  <c r="AH33" i="5"/>
  <c r="AH48" i="5"/>
  <c r="AH17" i="5"/>
  <c r="AH71" i="5"/>
  <c r="AH66" i="5"/>
  <c r="AI7" i="5"/>
  <c r="AH52" i="5"/>
  <c r="AH39" i="5"/>
  <c r="AH79" i="5"/>
  <c r="AH51" i="5"/>
  <c r="AH24" i="5"/>
  <c r="AH50" i="5"/>
  <c r="AH70" i="5"/>
  <c r="AH37" i="5"/>
  <c r="AH69" i="5"/>
  <c r="AH31" i="5"/>
  <c r="AH9" i="5"/>
  <c r="AH18" i="5"/>
  <c r="AH16" i="5"/>
  <c r="AH62" i="5"/>
  <c r="AH59" i="5"/>
  <c r="AH83" i="5"/>
  <c r="AH34" i="5"/>
  <c r="AH76" i="5"/>
  <c r="AH14" i="5"/>
  <c r="AH58" i="5"/>
  <c r="AH82" i="5"/>
  <c r="AH38" i="5"/>
  <c r="AH61" i="5"/>
  <c r="AH54" i="5"/>
  <c r="AH44" i="5"/>
  <c r="AH42" i="5"/>
  <c r="AH77" i="5"/>
  <c r="AH72" i="5"/>
  <c r="AH68" i="5"/>
  <c r="AH13" i="5"/>
  <c r="AH60" i="5"/>
  <c r="AH80" i="5"/>
  <c r="AH45" i="5"/>
  <c r="AH67" i="5"/>
  <c r="AH47" i="5"/>
  <c r="AH11" i="5"/>
  <c r="AH40" i="5"/>
  <c r="AH57" i="5"/>
  <c r="AH10" i="5"/>
  <c r="AH53" i="5"/>
  <c r="AH25" i="5"/>
  <c r="AH75" i="5"/>
  <c r="AH35" i="5"/>
  <c r="AH30" i="5"/>
  <c r="AH15" i="5"/>
  <c r="AH63" i="5"/>
  <c r="AH81" i="5"/>
  <c r="AH49" i="5"/>
  <c r="AH19" i="5"/>
  <c r="AH23" i="5"/>
  <c r="AH20" i="5"/>
  <c r="AH64" i="5"/>
  <c r="AH43" i="5"/>
  <c r="AH55" i="5"/>
  <c r="AH73" i="5"/>
  <c r="AH29" i="5"/>
  <c r="AH78" i="5"/>
  <c r="AH46" i="5"/>
  <c r="AH27" i="5"/>
  <c r="AH22" i="5"/>
  <c r="AH28" i="5"/>
  <c r="AH26" i="5"/>
  <c r="AG8" i="5"/>
  <c r="BF90" i="5"/>
  <c r="S91" i="5" s="1"/>
  <c r="BG56" i="5"/>
  <c r="BG8" i="5"/>
  <c r="BT74" i="5"/>
  <c r="BU79" i="5"/>
  <c r="BU61" i="5"/>
  <c r="BU63" i="5"/>
  <c r="BU31" i="5"/>
  <c r="BU54" i="5"/>
  <c r="BU70" i="5"/>
  <c r="BU77" i="5"/>
  <c r="BU52" i="5"/>
  <c r="BU37" i="5"/>
  <c r="BU44" i="5"/>
  <c r="BU81" i="5"/>
  <c r="BU67" i="5"/>
  <c r="BU78" i="5"/>
  <c r="BU48" i="5"/>
  <c r="BU19" i="5"/>
  <c r="BU35" i="5"/>
  <c r="BU47" i="5"/>
  <c r="BU38" i="5"/>
  <c r="BU36" i="5"/>
  <c r="BU42" i="5"/>
  <c r="BU62" i="5"/>
  <c r="BU58" i="5"/>
  <c r="BU75" i="5"/>
  <c r="BV7" i="5"/>
  <c r="BU39" i="5"/>
  <c r="BU16" i="5"/>
  <c r="BU14" i="5"/>
  <c r="BU17" i="5"/>
  <c r="BU10" i="5"/>
  <c r="BU41" i="5"/>
  <c r="BU27" i="5"/>
  <c r="BU9" i="5"/>
  <c r="BU24" i="5"/>
  <c r="BU72" i="5"/>
  <c r="BU34" i="5"/>
  <c r="BU23" i="5"/>
  <c r="BU71" i="5"/>
  <c r="BU28" i="5"/>
  <c r="BU33" i="5"/>
  <c r="BU15" i="5"/>
  <c r="BU53" i="5"/>
  <c r="BU83" i="5"/>
  <c r="BU60" i="5"/>
  <c r="BU59" i="5"/>
  <c r="BU12" i="5"/>
  <c r="BU11" i="5"/>
  <c r="BU69" i="5"/>
  <c r="BU66" i="5"/>
  <c r="BU13" i="5"/>
  <c r="BU49" i="5"/>
  <c r="BU43" i="5"/>
  <c r="BU25" i="5"/>
  <c r="BU64" i="5"/>
  <c r="BU46" i="5"/>
  <c r="BU55" i="5"/>
  <c r="BU20" i="5"/>
  <c r="BU30" i="5"/>
  <c r="BU73" i="5"/>
  <c r="BU68" i="5"/>
  <c r="BU18" i="5"/>
  <c r="BU51" i="5"/>
  <c r="BU82" i="5"/>
  <c r="BU50" i="5"/>
  <c r="BU45" i="5"/>
  <c r="BU29" i="5"/>
  <c r="BU76" i="5"/>
  <c r="BU80" i="5"/>
  <c r="BU57" i="5"/>
  <c r="BU40" i="5"/>
  <c r="BU22" i="5"/>
  <c r="BU26" i="5"/>
  <c r="AU35" i="5"/>
  <c r="AU36" i="5"/>
  <c r="AU30" i="5"/>
  <c r="AU17" i="5"/>
  <c r="AU33" i="5"/>
  <c r="AU81" i="5"/>
  <c r="AU47" i="5"/>
  <c r="AU70" i="5"/>
  <c r="AU29" i="5"/>
  <c r="AU28" i="5"/>
  <c r="AU68" i="5"/>
  <c r="AU61" i="5"/>
  <c r="AU80" i="5"/>
  <c r="AU50" i="5"/>
  <c r="AU19" i="5"/>
  <c r="AU26" i="5"/>
  <c r="AU42" i="5"/>
  <c r="AU31" i="5"/>
  <c r="AU14" i="5"/>
  <c r="AU67" i="5"/>
  <c r="AU43" i="5"/>
  <c r="AU78" i="5"/>
  <c r="AU79" i="5"/>
  <c r="AU44" i="5"/>
  <c r="AU59" i="5"/>
  <c r="AV7" i="5"/>
  <c r="AU49" i="5"/>
  <c r="AU23" i="5"/>
  <c r="AU20" i="5"/>
  <c r="AU69" i="5"/>
  <c r="AU60" i="5"/>
  <c r="AU10" i="5"/>
  <c r="AU34" i="5"/>
  <c r="AU40" i="5"/>
  <c r="AU82" i="5"/>
  <c r="AU73" i="5"/>
  <c r="AU66" i="5"/>
  <c r="AU22" i="5"/>
  <c r="AU24" i="5"/>
  <c r="AU53" i="5"/>
  <c r="AU54" i="5"/>
  <c r="AU13" i="5"/>
  <c r="AU55" i="5"/>
  <c r="AU25" i="5"/>
  <c r="AU71" i="5"/>
  <c r="AU62" i="5"/>
  <c r="AU11" i="5"/>
  <c r="AU41" i="5"/>
  <c r="AU58" i="5"/>
  <c r="AU77" i="5"/>
  <c r="AU27" i="5"/>
  <c r="AU46" i="5"/>
  <c r="AU51" i="5"/>
  <c r="AU15" i="5"/>
  <c r="AU12" i="5"/>
  <c r="AU52" i="5"/>
  <c r="AU57" i="5"/>
  <c r="AU48" i="5"/>
  <c r="AU63" i="5"/>
  <c r="AU18" i="5"/>
  <c r="AU16" i="5"/>
  <c r="AU9" i="5"/>
  <c r="AU76" i="5"/>
  <c r="AU45" i="5"/>
  <c r="AU72" i="5"/>
  <c r="AU38" i="5"/>
  <c r="AU64" i="5"/>
  <c r="AU37" i="5"/>
  <c r="AU75" i="5"/>
  <c r="AU39" i="5"/>
  <c r="AU83" i="5"/>
  <c r="AG32" i="5"/>
  <c r="AG21" i="5"/>
  <c r="AG56" i="5"/>
  <c r="BG32" i="5"/>
  <c r="BG74" i="5"/>
  <c r="BH22" i="5"/>
  <c r="BH67" i="5"/>
  <c r="BH27" i="5"/>
  <c r="BH14" i="5"/>
  <c r="BH72" i="5"/>
  <c r="BH39" i="5"/>
  <c r="BH50" i="5"/>
  <c r="BH58" i="5"/>
  <c r="BH29" i="5"/>
  <c r="BH30" i="5"/>
  <c r="BH70" i="5"/>
  <c r="BH43" i="5"/>
  <c r="BH46" i="5"/>
  <c r="BH80" i="5"/>
  <c r="BH20" i="5"/>
  <c r="BH38" i="5"/>
  <c r="BH34" i="5"/>
  <c r="BH57" i="5"/>
  <c r="BH55" i="5"/>
  <c r="BH82" i="5"/>
  <c r="BH52" i="5"/>
  <c r="BH35" i="5"/>
  <c r="BH66" i="5"/>
  <c r="BH41" i="5"/>
  <c r="BH16" i="5"/>
  <c r="BH45" i="5"/>
  <c r="BH19" i="5"/>
  <c r="BH49" i="5"/>
  <c r="BH23" i="5"/>
  <c r="BH54" i="5"/>
  <c r="BH60" i="5"/>
  <c r="BH13" i="5"/>
  <c r="BH61" i="5"/>
  <c r="BH71" i="5"/>
  <c r="BH53" i="5"/>
  <c r="BH77" i="5"/>
  <c r="BH18" i="5"/>
  <c r="BH76" i="5"/>
  <c r="BH26" i="5"/>
  <c r="BH83" i="5"/>
  <c r="BH10" i="5"/>
  <c r="BH69" i="5"/>
  <c r="BH37" i="5"/>
  <c r="BH17" i="5"/>
  <c r="BH48" i="5"/>
  <c r="BH40" i="5"/>
  <c r="BH28" i="5"/>
  <c r="BH78" i="5"/>
  <c r="BH9" i="5"/>
  <c r="BH12" i="5"/>
  <c r="BH44" i="5"/>
  <c r="BH64" i="5"/>
  <c r="BH63" i="5"/>
  <c r="BH15" i="5"/>
  <c r="BH25" i="5"/>
  <c r="BH24" i="5"/>
  <c r="BH73" i="5"/>
  <c r="BI7" i="5"/>
  <c r="BH81" i="5"/>
  <c r="BH51" i="5"/>
  <c r="BH79" i="5"/>
  <c r="BH62" i="5"/>
  <c r="BH31" i="5"/>
  <c r="BH11" i="5"/>
  <c r="BH68" i="5"/>
  <c r="BH59" i="5"/>
  <c r="BH33" i="5"/>
  <c r="BH75" i="5"/>
  <c r="BH47" i="5"/>
  <c r="BH36" i="5"/>
  <c r="BH42" i="5"/>
  <c r="BT65" i="5"/>
  <c r="AT74" i="5"/>
  <c r="AT8" i="5"/>
  <c r="BT56" i="5"/>
  <c r="AT56" i="5"/>
  <c r="BT32" i="5"/>
  <c r="BG21" i="5"/>
  <c r="BG65" i="5"/>
  <c r="BS90" i="5"/>
  <c r="S92" i="5" s="1"/>
  <c r="BT21" i="5"/>
  <c r="AG65" i="5"/>
  <c r="AG74" i="5"/>
  <c r="BT8" i="5"/>
  <c r="AF90" i="5"/>
  <c r="S94" i="5" s="1"/>
  <c r="AS90" i="5"/>
  <c r="S95" i="5" s="1"/>
  <c r="AT21" i="5"/>
  <c r="BH65" i="5" l="1"/>
  <c r="AU65" i="5"/>
  <c r="BU8" i="5"/>
  <c r="BU74" i="5"/>
  <c r="AH21" i="5"/>
  <c r="AI12" i="5"/>
  <c r="AI70" i="5"/>
  <c r="AI81" i="5"/>
  <c r="AI55" i="5"/>
  <c r="AJ7" i="5"/>
  <c r="AI50" i="5"/>
  <c r="AI38" i="5"/>
  <c r="AI49" i="5"/>
  <c r="AI18" i="5"/>
  <c r="AI31" i="5"/>
  <c r="AI42" i="5"/>
  <c r="AI60" i="5"/>
  <c r="AI24" i="5"/>
  <c r="AI13" i="5"/>
  <c r="AI54" i="5"/>
  <c r="AI36" i="5"/>
  <c r="AI39" i="5"/>
  <c r="AI34" i="5"/>
  <c r="AI78" i="5"/>
  <c r="AI64" i="5"/>
  <c r="AI76" i="5"/>
  <c r="AI82" i="5"/>
  <c r="AI62" i="5"/>
  <c r="AI80" i="5"/>
  <c r="AI79" i="5"/>
  <c r="AI33" i="5"/>
  <c r="AI41" i="5"/>
  <c r="AI53" i="5"/>
  <c r="AI10" i="5"/>
  <c r="AI72" i="5"/>
  <c r="AI59" i="5"/>
  <c r="AI37" i="5"/>
  <c r="AI28" i="5"/>
  <c r="AI46" i="5"/>
  <c r="AI68" i="5"/>
  <c r="AI26" i="5"/>
  <c r="AI57" i="5"/>
  <c r="AI48" i="5"/>
  <c r="AI51" i="5"/>
  <c r="AI25" i="5"/>
  <c r="AI30" i="5"/>
  <c r="AI20" i="5"/>
  <c r="AI17" i="5"/>
  <c r="AI35" i="5"/>
  <c r="AI77" i="5"/>
  <c r="AI43" i="5"/>
  <c r="AI63" i="5"/>
  <c r="AI58" i="5"/>
  <c r="AI29" i="5"/>
  <c r="AI45" i="5"/>
  <c r="AI44" i="5"/>
  <c r="AI23" i="5"/>
  <c r="AI52" i="5"/>
  <c r="AI15" i="5"/>
  <c r="AI14" i="5"/>
  <c r="AI67" i="5"/>
  <c r="AI71" i="5"/>
  <c r="AI40" i="5"/>
  <c r="AI83" i="5"/>
  <c r="AI69" i="5"/>
  <c r="AI73" i="5"/>
  <c r="AI11" i="5"/>
  <c r="AI27" i="5"/>
  <c r="AI19" i="5"/>
  <c r="AI66" i="5"/>
  <c r="AI61" i="5"/>
  <c r="AI47" i="5"/>
  <c r="AI9" i="5"/>
  <c r="AI22" i="5"/>
  <c r="AI16" i="5"/>
  <c r="AI75" i="5"/>
  <c r="AT90" i="5"/>
  <c r="T95" i="5" s="1"/>
  <c r="BH8" i="5"/>
  <c r="AU32" i="5"/>
  <c r="AH8" i="5"/>
  <c r="BT90" i="5"/>
  <c r="T92" i="5" s="1"/>
  <c r="BU32" i="5"/>
  <c r="AH65" i="5"/>
  <c r="BI76" i="5"/>
  <c r="BI12" i="5"/>
  <c r="BI20" i="5"/>
  <c r="BI48" i="5"/>
  <c r="BI62" i="5"/>
  <c r="BI36" i="5"/>
  <c r="BI35" i="5"/>
  <c r="BI25" i="5"/>
  <c r="BI26" i="5"/>
  <c r="BI42" i="5"/>
  <c r="BI17" i="5"/>
  <c r="BI54" i="5"/>
  <c r="BI39" i="5"/>
  <c r="BI60" i="5"/>
  <c r="BI78" i="5"/>
  <c r="BJ7" i="5"/>
  <c r="BI52" i="5"/>
  <c r="BI83" i="5"/>
  <c r="BI41" i="5"/>
  <c r="BI73" i="5"/>
  <c r="BI49" i="5"/>
  <c r="BI31" i="5"/>
  <c r="BI68" i="5"/>
  <c r="BI27" i="5"/>
  <c r="BI57" i="5"/>
  <c r="BI63" i="5"/>
  <c r="BI30" i="5"/>
  <c r="BI64" i="5"/>
  <c r="BI50" i="5"/>
  <c r="BI77" i="5"/>
  <c r="BI40" i="5"/>
  <c r="BI71" i="5"/>
  <c r="BI75" i="5"/>
  <c r="BI18" i="5"/>
  <c r="BI67" i="5"/>
  <c r="BI51" i="5"/>
  <c r="BI16" i="5"/>
  <c r="BI10" i="5"/>
  <c r="BI9" i="5"/>
  <c r="BI34" i="5"/>
  <c r="BI13" i="5"/>
  <c r="BI46" i="5"/>
  <c r="BI11" i="5"/>
  <c r="BI69" i="5"/>
  <c r="BI24" i="5"/>
  <c r="BI58" i="5"/>
  <c r="BI82" i="5"/>
  <c r="BI81" i="5"/>
  <c r="BI59" i="5"/>
  <c r="BI61" i="5"/>
  <c r="BI70" i="5"/>
  <c r="BI44" i="5"/>
  <c r="BI37" i="5"/>
  <c r="BI80" i="5"/>
  <c r="BI14" i="5"/>
  <c r="BI19" i="5"/>
  <c r="BI28" i="5"/>
  <c r="BI79" i="5"/>
  <c r="BI29" i="5"/>
  <c r="BI45" i="5"/>
  <c r="BI22" i="5"/>
  <c r="BI43" i="5"/>
  <c r="BI23" i="5"/>
  <c r="BI53" i="5"/>
  <c r="BI66" i="5"/>
  <c r="BI33" i="5"/>
  <c r="BI72" i="5"/>
  <c r="BI15" i="5"/>
  <c r="BI47" i="5"/>
  <c r="BI38" i="5"/>
  <c r="BI55" i="5"/>
  <c r="AU8" i="5"/>
  <c r="AU21" i="5"/>
  <c r="AV40" i="5"/>
  <c r="AV12" i="5"/>
  <c r="AV82" i="5"/>
  <c r="AV34" i="5"/>
  <c r="AV31" i="5"/>
  <c r="AV71" i="5"/>
  <c r="AV23" i="5"/>
  <c r="AV62" i="5"/>
  <c r="AV60" i="5"/>
  <c r="AV35" i="5"/>
  <c r="AV59" i="5"/>
  <c r="AV75" i="5"/>
  <c r="AV43" i="5"/>
  <c r="AV28" i="5"/>
  <c r="AV33" i="5"/>
  <c r="AV72" i="5"/>
  <c r="AV55" i="5"/>
  <c r="AV61" i="5"/>
  <c r="AV38" i="5"/>
  <c r="AV11" i="5"/>
  <c r="AV19" i="5"/>
  <c r="AV46" i="5"/>
  <c r="AV52" i="5"/>
  <c r="AV41" i="5"/>
  <c r="AV67" i="5"/>
  <c r="AV83" i="5"/>
  <c r="AV63" i="5"/>
  <c r="AV9" i="5"/>
  <c r="AV66" i="5"/>
  <c r="AV25" i="5"/>
  <c r="AV49" i="5"/>
  <c r="AV57" i="5"/>
  <c r="AV22" i="5"/>
  <c r="AV24" i="5"/>
  <c r="AV50" i="5"/>
  <c r="AV64" i="5"/>
  <c r="AV16" i="5"/>
  <c r="AV68" i="5"/>
  <c r="AV54" i="5"/>
  <c r="AV78" i="5"/>
  <c r="AV29" i="5"/>
  <c r="AV36" i="5"/>
  <c r="AV30" i="5"/>
  <c r="AV69" i="5"/>
  <c r="AV47" i="5"/>
  <c r="AV37" i="5"/>
  <c r="AV42" i="5"/>
  <c r="AV81" i="5"/>
  <c r="AV80" i="5"/>
  <c r="AV73" i="5"/>
  <c r="AV44" i="5"/>
  <c r="AV26" i="5"/>
  <c r="AV39" i="5"/>
  <c r="AV53" i="5"/>
  <c r="AV27" i="5"/>
  <c r="AV79" i="5"/>
  <c r="AV18" i="5"/>
  <c r="AV76" i="5"/>
  <c r="AV70" i="5"/>
  <c r="AW7" i="5"/>
  <c r="AV13" i="5"/>
  <c r="AV10" i="5"/>
  <c r="AV14" i="5"/>
  <c r="AV77" i="5"/>
  <c r="AV17" i="5"/>
  <c r="AV58" i="5"/>
  <c r="AV15" i="5"/>
  <c r="AV45" i="5"/>
  <c r="AV48" i="5"/>
  <c r="AV51" i="5"/>
  <c r="AV20" i="5"/>
  <c r="BG90" i="5"/>
  <c r="T91" i="5" s="1"/>
  <c r="AH74" i="5"/>
  <c r="BH32" i="5"/>
  <c r="BU21" i="5"/>
  <c r="BU65" i="5"/>
  <c r="AH32" i="5"/>
  <c r="BV46" i="5"/>
  <c r="BV38" i="5"/>
  <c r="BV24" i="5"/>
  <c r="BV20" i="5"/>
  <c r="BV51" i="5"/>
  <c r="BV15" i="5"/>
  <c r="BV29" i="5"/>
  <c r="BV75" i="5"/>
  <c r="BV13" i="5"/>
  <c r="BV49" i="5"/>
  <c r="BV40" i="5"/>
  <c r="BV39" i="5"/>
  <c r="BV27" i="5"/>
  <c r="BV37" i="5"/>
  <c r="BV71" i="5"/>
  <c r="BV34" i="5"/>
  <c r="BV23" i="5"/>
  <c r="BV68" i="5"/>
  <c r="BV26" i="5"/>
  <c r="BV76" i="5"/>
  <c r="BV53" i="5"/>
  <c r="BV12" i="5"/>
  <c r="BV82" i="5"/>
  <c r="BV61" i="5"/>
  <c r="BV70" i="5"/>
  <c r="BV77" i="5"/>
  <c r="BV22" i="5"/>
  <c r="BV36" i="5"/>
  <c r="BV62" i="5"/>
  <c r="BV60" i="5"/>
  <c r="BV64" i="5"/>
  <c r="BV58" i="5"/>
  <c r="BV18" i="5"/>
  <c r="BV57" i="5"/>
  <c r="BV16" i="5"/>
  <c r="BV59" i="5"/>
  <c r="BV28" i="5"/>
  <c r="BV30" i="5"/>
  <c r="BV31" i="5"/>
  <c r="BV55" i="5"/>
  <c r="BV43" i="5"/>
  <c r="BV9" i="5"/>
  <c r="BV66" i="5"/>
  <c r="BV72" i="5"/>
  <c r="BV17" i="5"/>
  <c r="BV63" i="5"/>
  <c r="BV54" i="5"/>
  <c r="BV78" i="5"/>
  <c r="BV11" i="5"/>
  <c r="BV45" i="5"/>
  <c r="BV25" i="5"/>
  <c r="BV67" i="5"/>
  <c r="BV14" i="5"/>
  <c r="BV69" i="5"/>
  <c r="BV83" i="5"/>
  <c r="BW7" i="5"/>
  <c r="BV33" i="5"/>
  <c r="BV50" i="5"/>
  <c r="BV80" i="5"/>
  <c r="BV42" i="5"/>
  <c r="BV10" i="5"/>
  <c r="BV41" i="5"/>
  <c r="BV79" i="5"/>
  <c r="BV44" i="5"/>
  <c r="BV19" i="5"/>
  <c r="BV48" i="5"/>
  <c r="BV81" i="5"/>
  <c r="BV52" i="5"/>
  <c r="BV35" i="5"/>
  <c r="BV73" i="5"/>
  <c r="BV47" i="5"/>
  <c r="BH56" i="5"/>
  <c r="BH74" i="5"/>
  <c r="BH21" i="5"/>
  <c r="AU74" i="5"/>
  <c r="AU56" i="5"/>
  <c r="BU56" i="5"/>
  <c r="AG90" i="5"/>
  <c r="T94" i="5" s="1"/>
  <c r="AH56" i="5"/>
  <c r="BI8" i="5" l="1"/>
  <c r="BI74" i="5"/>
  <c r="AH90" i="5"/>
  <c r="U94" i="5" s="1"/>
  <c r="BW34" i="5"/>
  <c r="BW48" i="5"/>
  <c r="BW36" i="5"/>
  <c r="BX7" i="5"/>
  <c r="BW47" i="5"/>
  <c r="BW10" i="5"/>
  <c r="BW39" i="5"/>
  <c r="BW75" i="5"/>
  <c r="BW23" i="5"/>
  <c r="BW41" i="5"/>
  <c r="BW18" i="5"/>
  <c r="BW57" i="5"/>
  <c r="BW51" i="5"/>
  <c r="BW45" i="5"/>
  <c r="BW12" i="5"/>
  <c r="BW61" i="5"/>
  <c r="BW78" i="5"/>
  <c r="BW29" i="5"/>
  <c r="BW27" i="5"/>
  <c r="BW77" i="5"/>
  <c r="BW15" i="5"/>
  <c r="BW40" i="5"/>
  <c r="BW64" i="5"/>
  <c r="BW11" i="5"/>
  <c r="BW14" i="5"/>
  <c r="BW35" i="5"/>
  <c r="BW20" i="5"/>
  <c r="BW13" i="5"/>
  <c r="BW55" i="5"/>
  <c r="BW46" i="5"/>
  <c r="BW83" i="5"/>
  <c r="BW54" i="5"/>
  <c r="BW31" i="5"/>
  <c r="BW60" i="5"/>
  <c r="BW59" i="5"/>
  <c r="BW72" i="5"/>
  <c r="BW69" i="5"/>
  <c r="BW70" i="5"/>
  <c r="BW80" i="5"/>
  <c r="BW38" i="5"/>
  <c r="BW63" i="5"/>
  <c r="BW9" i="5"/>
  <c r="BW37" i="5"/>
  <c r="BW81" i="5"/>
  <c r="BW26" i="5"/>
  <c r="BW16" i="5"/>
  <c r="BW17" i="5"/>
  <c r="BW25" i="5"/>
  <c r="BW43" i="5"/>
  <c r="BW67" i="5"/>
  <c r="BW68" i="5"/>
  <c r="BW82" i="5"/>
  <c r="BW73" i="5"/>
  <c r="BW33" i="5"/>
  <c r="BW62" i="5"/>
  <c r="BW49" i="5"/>
  <c r="BW53" i="5"/>
  <c r="BW50" i="5"/>
  <c r="BW58" i="5"/>
  <c r="BW79" i="5"/>
  <c r="BW22" i="5"/>
  <c r="BW24" i="5"/>
  <c r="BW44" i="5"/>
  <c r="BW76" i="5"/>
  <c r="BW52" i="5"/>
  <c r="BW42" i="5"/>
  <c r="BW28" i="5"/>
  <c r="BW30" i="5"/>
  <c r="BW71" i="5"/>
  <c r="BW66" i="5"/>
  <c r="BW19" i="5"/>
  <c r="BV74" i="5"/>
  <c r="AI21" i="5"/>
  <c r="BV65" i="5"/>
  <c r="AW57" i="5"/>
  <c r="AW44" i="5"/>
  <c r="AW23" i="5"/>
  <c r="AW18" i="5"/>
  <c r="AW39" i="5"/>
  <c r="AW61" i="5"/>
  <c r="AW10" i="5"/>
  <c r="AW54" i="5"/>
  <c r="AW12" i="5"/>
  <c r="AW68" i="5"/>
  <c r="AW30" i="5"/>
  <c r="AW15" i="5"/>
  <c r="AW40" i="5"/>
  <c r="AW55" i="5"/>
  <c r="AW72" i="5"/>
  <c r="AW41" i="5"/>
  <c r="AW11" i="5"/>
  <c r="AW27" i="5"/>
  <c r="AW28" i="5"/>
  <c r="AW82" i="5"/>
  <c r="AW70" i="5"/>
  <c r="AW78" i="5"/>
  <c r="AX7" i="5"/>
  <c r="AW22" i="5"/>
  <c r="AW59" i="5"/>
  <c r="AW36" i="5"/>
  <c r="AW62" i="5"/>
  <c r="AW52" i="5"/>
  <c r="AW80" i="5"/>
  <c r="AW33" i="5"/>
  <c r="AW14" i="5"/>
  <c r="AW16" i="5"/>
  <c r="AW60" i="5"/>
  <c r="AW51" i="5"/>
  <c r="AW67" i="5"/>
  <c r="AW50" i="5"/>
  <c r="AW75" i="5"/>
  <c r="AW43" i="5"/>
  <c r="AW63" i="5"/>
  <c r="AW64" i="5"/>
  <c r="AW53" i="5"/>
  <c r="AW83" i="5"/>
  <c r="AW71" i="5"/>
  <c r="AW69" i="5"/>
  <c r="AW47" i="5"/>
  <c r="AW29" i="5"/>
  <c r="AW42" i="5"/>
  <c r="AW37" i="5"/>
  <c r="AW19" i="5"/>
  <c r="AW73" i="5"/>
  <c r="AW34" i="5"/>
  <c r="AW24" i="5"/>
  <c r="AW35" i="5"/>
  <c r="AW66" i="5"/>
  <c r="AW58" i="5"/>
  <c r="AW31" i="5"/>
  <c r="AW9" i="5"/>
  <c r="AW46" i="5"/>
  <c r="AW79" i="5"/>
  <c r="AW13" i="5"/>
  <c r="AW26" i="5"/>
  <c r="AW38" i="5"/>
  <c r="AW17" i="5"/>
  <c r="AW81" i="5"/>
  <c r="AW77" i="5"/>
  <c r="AW48" i="5"/>
  <c r="AW25" i="5"/>
  <c r="AW20" i="5"/>
  <c r="AW49" i="5"/>
  <c r="AW45" i="5"/>
  <c r="AW76" i="5"/>
  <c r="AV74" i="5"/>
  <c r="BI21" i="5"/>
  <c r="BI56" i="5"/>
  <c r="AI8" i="5"/>
  <c r="BV32" i="5"/>
  <c r="BV8" i="5"/>
  <c r="AU90" i="5"/>
  <c r="U95" i="5" s="1"/>
  <c r="AV21" i="5"/>
  <c r="AI65" i="5"/>
  <c r="AJ51" i="5"/>
  <c r="AJ31" i="5"/>
  <c r="AJ18" i="5"/>
  <c r="AJ73" i="5"/>
  <c r="AJ42" i="5"/>
  <c r="AJ19" i="5"/>
  <c r="AJ44" i="5"/>
  <c r="AJ50" i="5"/>
  <c r="AJ34" i="5"/>
  <c r="AJ80" i="5"/>
  <c r="AJ49" i="5"/>
  <c r="AJ62" i="5"/>
  <c r="AJ20" i="5"/>
  <c r="AJ16" i="5"/>
  <c r="AJ43" i="5"/>
  <c r="AJ25" i="5"/>
  <c r="AK7" i="5"/>
  <c r="AJ70" i="5"/>
  <c r="AJ79" i="5"/>
  <c r="AJ57" i="5"/>
  <c r="AJ52" i="5"/>
  <c r="AJ39" i="5"/>
  <c r="AJ69" i="5"/>
  <c r="AJ27" i="5"/>
  <c r="AJ76" i="5"/>
  <c r="AJ78" i="5"/>
  <c r="AJ67" i="5"/>
  <c r="AJ45" i="5"/>
  <c r="AJ13" i="5"/>
  <c r="AJ40" i="5"/>
  <c r="AJ41" i="5"/>
  <c r="AJ68" i="5"/>
  <c r="AJ38" i="5"/>
  <c r="AJ11" i="5"/>
  <c r="AJ15" i="5"/>
  <c r="AJ54" i="5"/>
  <c r="AJ12" i="5"/>
  <c r="AJ9" i="5"/>
  <c r="AJ53" i="5"/>
  <c r="AJ55" i="5"/>
  <c r="AJ47" i="5"/>
  <c r="AJ82" i="5"/>
  <c r="AJ77" i="5"/>
  <c r="AJ81" i="5"/>
  <c r="AJ63" i="5"/>
  <c r="AJ22" i="5"/>
  <c r="AJ64" i="5"/>
  <c r="AJ26" i="5"/>
  <c r="AJ71" i="5"/>
  <c r="AJ28" i="5"/>
  <c r="AJ29" i="5"/>
  <c r="AJ10" i="5"/>
  <c r="AJ30" i="5"/>
  <c r="AJ66" i="5"/>
  <c r="AJ46" i="5"/>
  <c r="AJ23" i="5"/>
  <c r="AJ36" i="5"/>
  <c r="AJ17" i="5"/>
  <c r="AJ37" i="5"/>
  <c r="AJ48" i="5"/>
  <c r="AJ14" i="5"/>
  <c r="AJ72" i="5"/>
  <c r="AJ75" i="5"/>
  <c r="AJ59" i="5"/>
  <c r="AJ58" i="5"/>
  <c r="AJ24" i="5"/>
  <c r="AJ61" i="5"/>
  <c r="AJ60" i="5"/>
  <c r="AJ35" i="5"/>
  <c r="AJ33" i="5"/>
  <c r="AJ83" i="5"/>
  <c r="AV56" i="5"/>
  <c r="BH90" i="5"/>
  <c r="U91" i="5" s="1"/>
  <c r="AI32" i="5"/>
  <c r="AV65" i="5"/>
  <c r="BI32" i="5"/>
  <c r="AI56" i="5"/>
  <c r="AV8" i="5"/>
  <c r="BV21" i="5"/>
  <c r="BI65" i="5"/>
  <c r="BV56" i="5"/>
  <c r="BU90" i="5"/>
  <c r="U92" i="5" s="1"/>
  <c r="AV32" i="5"/>
  <c r="BJ40" i="5"/>
  <c r="BJ45" i="5"/>
  <c r="BK7" i="5"/>
  <c r="BJ41" i="5"/>
  <c r="BJ12" i="5"/>
  <c r="BJ55" i="5"/>
  <c r="BJ81" i="5"/>
  <c r="BJ46" i="5"/>
  <c r="BJ61" i="5"/>
  <c r="BJ49" i="5"/>
  <c r="BJ72" i="5"/>
  <c r="BJ51" i="5"/>
  <c r="BJ83" i="5"/>
  <c r="BJ62" i="5"/>
  <c r="BJ25" i="5"/>
  <c r="BJ79" i="5"/>
  <c r="BJ70" i="5"/>
  <c r="BJ15" i="5"/>
  <c r="BJ38" i="5"/>
  <c r="BJ24" i="5"/>
  <c r="BJ43" i="5"/>
  <c r="BJ30" i="5"/>
  <c r="BJ35" i="5"/>
  <c r="BJ27" i="5"/>
  <c r="BJ9" i="5"/>
  <c r="BJ10" i="5"/>
  <c r="BJ13" i="5"/>
  <c r="BJ44" i="5"/>
  <c r="BJ14" i="5"/>
  <c r="BJ63" i="5"/>
  <c r="BJ69" i="5"/>
  <c r="BJ53" i="5"/>
  <c r="BJ17" i="5"/>
  <c r="BJ28" i="5"/>
  <c r="BJ48" i="5"/>
  <c r="BJ80" i="5"/>
  <c r="BJ67" i="5"/>
  <c r="BJ22" i="5"/>
  <c r="BJ52" i="5"/>
  <c r="BJ66" i="5"/>
  <c r="BJ82" i="5"/>
  <c r="BJ76" i="5"/>
  <c r="BJ64" i="5"/>
  <c r="BJ73" i="5"/>
  <c r="BJ11" i="5"/>
  <c r="BJ33" i="5"/>
  <c r="BJ31" i="5"/>
  <c r="BJ36" i="5"/>
  <c r="BJ37" i="5"/>
  <c r="BJ16" i="5"/>
  <c r="BJ59" i="5"/>
  <c r="BJ68" i="5"/>
  <c r="BJ58" i="5"/>
  <c r="BJ50" i="5"/>
  <c r="BJ60" i="5"/>
  <c r="BJ34" i="5"/>
  <c r="BJ71" i="5"/>
  <c r="BJ39" i="5"/>
  <c r="BJ77" i="5"/>
  <c r="BJ57" i="5"/>
  <c r="BJ26" i="5"/>
  <c r="BJ47" i="5"/>
  <c r="BJ23" i="5"/>
  <c r="BJ54" i="5"/>
  <c r="BJ18" i="5"/>
  <c r="BJ42" i="5"/>
  <c r="BJ29" i="5"/>
  <c r="BJ78" i="5"/>
  <c r="BJ75" i="5"/>
  <c r="BJ20" i="5"/>
  <c r="BJ19" i="5"/>
  <c r="AI74" i="5"/>
  <c r="AV90" i="5" l="1"/>
  <c r="V95" i="5" s="1"/>
  <c r="BJ8" i="5"/>
  <c r="AI90" i="5"/>
  <c r="V94" i="5" s="1"/>
  <c r="BI90" i="5"/>
  <c r="V91" i="5" s="1"/>
  <c r="AJ65" i="5"/>
  <c r="BW65" i="5"/>
  <c r="BJ56" i="5"/>
  <c r="AJ32" i="5"/>
  <c r="AJ21" i="5"/>
  <c r="AW65" i="5"/>
  <c r="AW32" i="5"/>
  <c r="BW74" i="5"/>
  <c r="BJ32" i="5"/>
  <c r="BV90" i="5"/>
  <c r="V92" i="5" s="1"/>
  <c r="BJ74" i="5"/>
  <c r="AJ56" i="5"/>
  <c r="BW32" i="5"/>
  <c r="BW8" i="5"/>
  <c r="AK49" i="5"/>
  <c r="AK23" i="5"/>
  <c r="AK78" i="5"/>
  <c r="AK28" i="5"/>
  <c r="AK14" i="5"/>
  <c r="AK31" i="5"/>
  <c r="AK12" i="5"/>
  <c r="AK13" i="5"/>
  <c r="AK51" i="5"/>
  <c r="AK72" i="5"/>
  <c r="AK40" i="5"/>
  <c r="AK34" i="5"/>
  <c r="AK33" i="5"/>
  <c r="AK64" i="5"/>
  <c r="AK9" i="5"/>
  <c r="AK37" i="5"/>
  <c r="AK83" i="5"/>
  <c r="AK73" i="5"/>
  <c r="AK45" i="5"/>
  <c r="AK76" i="5"/>
  <c r="AK42" i="5"/>
  <c r="AK53" i="5"/>
  <c r="AK50" i="5"/>
  <c r="AK59" i="5"/>
  <c r="AK29" i="5"/>
  <c r="AK19" i="5"/>
  <c r="AK11" i="5"/>
  <c r="AK47" i="5"/>
  <c r="AK20" i="5"/>
  <c r="AL7" i="5"/>
  <c r="AK10" i="5"/>
  <c r="AK68" i="5"/>
  <c r="AK43" i="5"/>
  <c r="AK77" i="5"/>
  <c r="AK61" i="5"/>
  <c r="AK67" i="5"/>
  <c r="AK36" i="5"/>
  <c r="AK66" i="5"/>
  <c r="AK30" i="5"/>
  <c r="AK26" i="5"/>
  <c r="AK71" i="5"/>
  <c r="AK46" i="5"/>
  <c r="AK75" i="5"/>
  <c r="AK24" i="5"/>
  <c r="AK48" i="5"/>
  <c r="AK60" i="5"/>
  <c r="AK38" i="5"/>
  <c r="AK27" i="5"/>
  <c r="AK25" i="5"/>
  <c r="AK79" i="5"/>
  <c r="AK22" i="5"/>
  <c r="AK15" i="5"/>
  <c r="AK55" i="5"/>
  <c r="AK16" i="5"/>
  <c r="AK41" i="5"/>
  <c r="AK44" i="5"/>
  <c r="AK39" i="5"/>
  <c r="AK54" i="5"/>
  <c r="AK63" i="5"/>
  <c r="AK82" i="5"/>
  <c r="AK52" i="5"/>
  <c r="AK57" i="5"/>
  <c r="AK18" i="5"/>
  <c r="AK69" i="5"/>
  <c r="AK70" i="5"/>
  <c r="AK62" i="5"/>
  <c r="AK17" i="5"/>
  <c r="AK80" i="5"/>
  <c r="AK81" i="5"/>
  <c r="AK35" i="5"/>
  <c r="AK58" i="5"/>
  <c r="AW21" i="5"/>
  <c r="BX60" i="5"/>
  <c r="BX24" i="5"/>
  <c r="BX18" i="5"/>
  <c r="BX71" i="5"/>
  <c r="BX41" i="5"/>
  <c r="BX43" i="5"/>
  <c r="BX82" i="5"/>
  <c r="BX36" i="5"/>
  <c r="BX50" i="5"/>
  <c r="BX37" i="5"/>
  <c r="BX44" i="5"/>
  <c r="BX29" i="5"/>
  <c r="BX14" i="5"/>
  <c r="BX64" i="5"/>
  <c r="BX68" i="5"/>
  <c r="BX66" i="5"/>
  <c r="BX33" i="5"/>
  <c r="BX77" i="5"/>
  <c r="BX59" i="5"/>
  <c r="BX22" i="5"/>
  <c r="BX55" i="5"/>
  <c r="BX28" i="5"/>
  <c r="BX34" i="5"/>
  <c r="BX54" i="5"/>
  <c r="BX62" i="5"/>
  <c r="BX69" i="5"/>
  <c r="BX42" i="5"/>
  <c r="BX48" i="5"/>
  <c r="BX12" i="5"/>
  <c r="BX53" i="5"/>
  <c r="BX67" i="5"/>
  <c r="BX83" i="5"/>
  <c r="BX58" i="5"/>
  <c r="BX63" i="5"/>
  <c r="BX72" i="5"/>
  <c r="BX40" i="5"/>
  <c r="BX51" i="5"/>
  <c r="BX49" i="5"/>
  <c r="BX70" i="5"/>
  <c r="BX26" i="5"/>
  <c r="BX57" i="5"/>
  <c r="BX46" i="5"/>
  <c r="BX47" i="5"/>
  <c r="BX13" i="5"/>
  <c r="BX19" i="5"/>
  <c r="BX52" i="5"/>
  <c r="BX38" i="5"/>
  <c r="BX76" i="5"/>
  <c r="BX20" i="5"/>
  <c r="BX78" i="5"/>
  <c r="BX23" i="5"/>
  <c r="BX10" i="5"/>
  <c r="BX80" i="5"/>
  <c r="BX35" i="5"/>
  <c r="BX39" i="5"/>
  <c r="BX30" i="5"/>
  <c r="BX17" i="5"/>
  <c r="BX73" i="5"/>
  <c r="BX45" i="5"/>
  <c r="BX11" i="5"/>
  <c r="BX61" i="5"/>
  <c r="BX75" i="5"/>
  <c r="BX16" i="5"/>
  <c r="BX25" i="5"/>
  <c r="BX31" i="5"/>
  <c r="BX9" i="5"/>
  <c r="BX81" i="5"/>
  <c r="BX27" i="5"/>
  <c r="BX79" i="5"/>
  <c r="BX15" i="5"/>
  <c r="BY7" i="5"/>
  <c r="AW74" i="5"/>
  <c r="BJ65" i="5"/>
  <c r="AJ74" i="5"/>
  <c r="AX79" i="5"/>
  <c r="AX55" i="5"/>
  <c r="AX26" i="5"/>
  <c r="AX35" i="5"/>
  <c r="AX49" i="5"/>
  <c r="AX80" i="5"/>
  <c r="AX45" i="5"/>
  <c r="AY7" i="5"/>
  <c r="AX52" i="5"/>
  <c r="AX63" i="5"/>
  <c r="AX73" i="5"/>
  <c r="AX41" i="5"/>
  <c r="AX54" i="5"/>
  <c r="AX60" i="5"/>
  <c r="AX28" i="5"/>
  <c r="AX66" i="5"/>
  <c r="AX51" i="5"/>
  <c r="AX57" i="5"/>
  <c r="AX58" i="5"/>
  <c r="AX11" i="5"/>
  <c r="AX82" i="5"/>
  <c r="AX68" i="5"/>
  <c r="AX31" i="5"/>
  <c r="AX15" i="5"/>
  <c r="AX22" i="5"/>
  <c r="AX20" i="5"/>
  <c r="AX50" i="5"/>
  <c r="AX83" i="5"/>
  <c r="AX29" i="5"/>
  <c r="AX42" i="5"/>
  <c r="AX10" i="5"/>
  <c r="AX67" i="5"/>
  <c r="AX61" i="5"/>
  <c r="AX13" i="5"/>
  <c r="AX70" i="5"/>
  <c r="AX37" i="5"/>
  <c r="AX18" i="5"/>
  <c r="AX14" i="5"/>
  <c r="AX47" i="5"/>
  <c r="AX76" i="5"/>
  <c r="AX75" i="5"/>
  <c r="AX30" i="5"/>
  <c r="AX12" i="5"/>
  <c r="AX17" i="5"/>
  <c r="AX48" i="5"/>
  <c r="AX46" i="5"/>
  <c r="AX78" i="5"/>
  <c r="AX23" i="5"/>
  <c r="AX24" i="5"/>
  <c r="AX9" i="5"/>
  <c r="AX72" i="5"/>
  <c r="AX59" i="5"/>
  <c r="AX34" i="5"/>
  <c r="AX38" i="5"/>
  <c r="AX81" i="5"/>
  <c r="AX25" i="5"/>
  <c r="AX16" i="5"/>
  <c r="AX33" i="5"/>
  <c r="AX53" i="5"/>
  <c r="AX40" i="5"/>
  <c r="AX27" i="5"/>
  <c r="AX44" i="5"/>
  <c r="AX19" i="5"/>
  <c r="AX77" i="5"/>
  <c r="AX64" i="5"/>
  <c r="AX39" i="5"/>
  <c r="AX69" i="5"/>
  <c r="AX43" i="5"/>
  <c r="AX62" i="5"/>
  <c r="AX71" i="5"/>
  <c r="AX36" i="5"/>
  <c r="BW21" i="5"/>
  <c r="AW56" i="5"/>
  <c r="BK59" i="5"/>
  <c r="BK45" i="5"/>
  <c r="BK68" i="5"/>
  <c r="BK36" i="5"/>
  <c r="BK13" i="5"/>
  <c r="BK10" i="5"/>
  <c r="BK19" i="5"/>
  <c r="BK81" i="5"/>
  <c r="BK53" i="5"/>
  <c r="BK14" i="5"/>
  <c r="BK55" i="5"/>
  <c r="BK69" i="5"/>
  <c r="BK30" i="5"/>
  <c r="BK58" i="5"/>
  <c r="BK48" i="5"/>
  <c r="BK33" i="5"/>
  <c r="BK49" i="5"/>
  <c r="BK60" i="5"/>
  <c r="BK37" i="5"/>
  <c r="BK9" i="5"/>
  <c r="BK12" i="5"/>
  <c r="BK18" i="5"/>
  <c r="BK29" i="5"/>
  <c r="BK51" i="5"/>
  <c r="BK57" i="5"/>
  <c r="BK82" i="5"/>
  <c r="BK72" i="5"/>
  <c r="BK41" i="5"/>
  <c r="BK61" i="5"/>
  <c r="BK71" i="5"/>
  <c r="BK70" i="5"/>
  <c r="BK27" i="5"/>
  <c r="BK28" i="5"/>
  <c r="BK50" i="5"/>
  <c r="BK79" i="5"/>
  <c r="BK34" i="5"/>
  <c r="BK54" i="5"/>
  <c r="BK31" i="5"/>
  <c r="BK35" i="5"/>
  <c r="BK15" i="5"/>
  <c r="BK83" i="5"/>
  <c r="BK46" i="5"/>
  <c r="BK78" i="5"/>
  <c r="BK11" i="5"/>
  <c r="BK73" i="5"/>
  <c r="BK38" i="5"/>
  <c r="BK24" i="5"/>
  <c r="BK20" i="5"/>
  <c r="BK23" i="5"/>
  <c r="BK22" i="5"/>
  <c r="BK62" i="5"/>
  <c r="BK39" i="5"/>
  <c r="BK26" i="5"/>
  <c r="BK43" i="5"/>
  <c r="BK63" i="5"/>
  <c r="BK67" i="5"/>
  <c r="BK40" i="5"/>
  <c r="BK42" i="5"/>
  <c r="BK17" i="5"/>
  <c r="BK80" i="5"/>
  <c r="BK76" i="5"/>
  <c r="BL7" i="5"/>
  <c r="BK75" i="5"/>
  <c r="BK66" i="5"/>
  <c r="BK44" i="5"/>
  <c r="BK77" i="5"/>
  <c r="BK64" i="5"/>
  <c r="BK25" i="5"/>
  <c r="BK52" i="5"/>
  <c r="BK47" i="5"/>
  <c r="BK16" i="5"/>
  <c r="AJ8" i="5"/>
  <c r="BW56" i="5"/>
  <c r="BJ21" i="5"/>
  <c r="BJ90" i="5" s="1"/>
  <c r="W91" i="5" s="1"/>
  <c r="AW8" i="5"/>
  <c r="BK21" i="5" l="1"/>
  <c r="BX56" i="5"/>
  <c r="BX32" i="5"/>
  <c r="AX56" i="5"/>
  <c r="BX21" i="5"/>
  <c r="AY55" i="5"/>
  <c r="AY10" i="5"/>
  <c r="AY38" i="5"/>
  <c r="AY12" i="5"/>
  <c r="AY40" i="5"/>
  <c r="AY23" i="5"/>
  <c r="AY18" i="5"/>
  <c r="AY30" i="5"/>
  <c r="AY31" i="5"/>
  <c r="AY75" i="5"/>
  <c r="AY82" i="5"/>
  <c r="AY41" i="5"/>
  <c r="AY57" i="5"/>
  <c r="AY36" i="5"/>
  <c r="AY80" i="5"/>
  <c r="AY46" i="5"/>
  <c r="AY39" i="5"/>
  <c r="AY78" i="5"/>
  <c r="AY28" i="5"/>
  <c r="AY47" i="5"/>
  <c r="AY9" i="5"/>
  <c r="AY26" i="5"/>
  <c r="AY71" i="5"/>
  <c r="AY61" i="5"/>
  <c r="AY51" i="5"/>
  <c r="AY17" i="5"/>
  <c r="AY45" i="5"/>
  <c r="AY58" i="5"/>
  <c r="AY79" i="5"/>
  <c r="AY53" i="5"/>
  <c r="AY49" i="5"/>
  <c r="AY72" i="5"/>
  <c r="AY73" i="5"/>
  <c r="AY13" i="5"/>
  <c r="AY29" i="5"/>
  <c r="AY42" i="5"/>
  <c r="AY11" i="5"/>
  <c r="AY69" i="5"/>
  <c r="AY67" i="5"/>
  <c r="AY76" i="5"/>
  <c r="AY19" i="5"/>
  <c r="AY20" i="5"/>
  <c r="AY83" i="5"/>
  <c r="AY25" i="5"/>
  <c r="AY60" i="5"/>
  <c r="AY63" i="5"/>
  <c r="AY66" i="5"/>
  <c r="AY68" i="5"/>
  <c r="AY27" i="5"/>
  <c r="AY15" i="5"/>
  <c r="AY59" i="5"/>
  <c r="AY48" i="5"/>
  <c r="AY52" i="5"/>
  <c r="AY43" i="5"/>
  <c r="AY14" i="5"/>
  <c r="AY16" i="5"/>
  <c r="AY24" i="5"/>
  <c r="AZ7" i="5"/>
  <c r="AY34" i="5"/>
  <c r="AY44" i="5"/>
  <c r="AY64" i="5"/>
  <c r="AY77" i="5"/>
  <c r="AY70" i="5"/>
  <c r="AY37" i="5"/>
  <c r="AY81" i="5"/>
  <c r="AY50" i="5"/>
  <c r="AY35" i="5"/>
  <c r="AY62" i="5"/>
  <c r="AY54" i="5"/>
  <c r="AY22" i="5"/>
  <c r="AY21" i="5" s="1"/>
  <c r="AY33" i="5"/>
  <c r="BK65" i="5"/>
  <c r="BK32" i="5"/>
  <c r="AK74" i="5"/>
  <c r="AX74" i="5"/>
  <c r="AW90" i="5"/>
  <c r="W95" i="5" s="1"/>
  <c r="BK74" i="5"/>
  <c r="AX65" i="5"/>
  <c r="BX8" i="5"/>
  <c r="AL53" i="5"/>
  <c r="AL16" i="5"/>
  <c r="AL33" i="5"/>
  <c r="AL55" i="5"/>
  <c r="AL30" i="5"/>
  <c r="AL64" i="5"/>
  <c r="AL63" i="5"/>
  <c r="AL17" i="5"/>
  <c r="AL73" i="5"/>
  <c r="AL27" i="5"/>
  <c r="AL36" i="5"/>
  <c r="AL35" i="5"/>
  <c r="AL70" i="5"/>
  <c r="AL45" i="5"/>
  <c r="AL82" i="5"/>
  <c r="AL14" i="5"/>
  <c r="AL38" i="5"/>
  <c r="AL43" i="5"/>
  <c r="AL79" i="5"/>
  <c r="AL29" i="5"/>
  <c r="AL48" i="5"/>
  <c r="AL39" i="5"/>
  <c r="AL83" i="5"/>
  <c r="AL78" i="5"/>
  <c r="AL60" i="5"/>
  <c r="AL76" i="5"/>
  <c r="AL57" i="5"/>
  <c r="AL18" i="5"/>
  <c r="AL19" i="5"/>
  <c r="AL9" i="5"/>
  <c r="AL15" i="5"/>
  <c r="AL69" i="5"/>
  <c r="AL58" i="5"/>
  <c r="AL23" i="5"/>
  <c r="AL72" i="5"/>
  <c r="AM7" i="5"/>
  <c r="AL20" i="5"/>
  <c r="AL28" i="5"/>
  <c r="AL49" i="5"/>
  <c r="AL37" i="5"/>
  <c r="AL75" i="5"/>
  <c r="AL52" i="5"/>
  <c r="AL59" i="5"/>
  <c r="AL66" i="5"/>
  <c r="AL10" i="5"/>
  <c r="AL46" i="5"/>
  <c r="AL26" i="5"/>
  <c r="AL13" i="5"/>
  <c r="AL31" i="5"/>
  <c r="AL80" i="5"/>
  <c r="AL25" i="5"/>
  <c r="AL61" i="5"/>
  <c r="AL54" i="5"/>
  <c r="AL41" i="5"/>
  <c r="AL47" i="5"/>
  <c r="AL67" i="5"/>
  <c r="AL34" i="5"/>
  <c r="AL77" i="5"/>
  <c r="AL24" i="5"/>
  <c r="AL11" i="5"/>
  <c r="AL81" i="5"/>
  <c r="AL42" i="5"/>
  <c r="AL44" i="5"/>
  <c r="AL62" i="5"/>
  <c r="AL50" i="5"/>
  <c r="AL71" i="5"/>
  <c r="AL22" i="5"/>
  <c r="AL12" i="5"/>
  <c r="AL40" i="5"/>
  <c r="AL51" i="5"/>
  <c r="AL68" i="5"/>
  <c r="BK56" i="5"/>
  <c r="AX8" i="5"/>
  <c r="AK21" i="5"/>
  <c r="AK8" i="5"/>
  <c r="BX74" i="5"/>
  <c r="AK56" i="5"/>
  <c r="AK65" i="5"/>
  <c r="AK32" i="5"/>
  <c r="BL11" i="5"/>
  <c r="BL57" i="5"/>
  <c r="BL62" i="5"/>
  <c r="BL18" i="5"/>
  <c r="BL72" i="5"/>
  <c r="BL46" i="5"/>
  <c r="BL51" i="5"/>
  <c r="BL54" i="5"/>
  <c r="BL22" i="5"/>
  <c r="BL16" i="5"/>
  <c r="BL71" i="5"/>
  <c r="BL58" i="5"/>
  <c r="BL25" i="5"/>
  <c r="BL9" i="5"/>
  <c r="BL17" i="5"/>
  <c r="BL70" i="5"/>
  <c r="BL66" i="5"/>
  <c r="BL69" i="5"/>
  <c r="BL38" i="5"/>
  <c r="BL23" i="5"/>
  <c r="BL50" i="5"/>
  <c r="BL53" i="5"/>
  <c r="BM7" i="5"/>
  <c r="BL60" i="5"/>
  <c r="BL67" i="5"/>
  <c r="BL42" i="5"/>
  <c r="BL10" i="5"/>
  <c r="BL29" i="5"/>
  <c r="BL78" i="5"/>
  <c r="BL55" i="5"/>
  <c r="BL44" i="5"/>
  <c r="BL61" i="5"/>
  <c r="BL75" i="5"/>
  <c r="BL27" i="5"/>
  <c r="BL36" i="5"/>
  <c r="BL59" i="5"/>
  <c r="BL82" i="5"/>
  <c r="BL52" i="5"/>
  <c r="BL80" i="5"/>
  <c r="BL20" i="5"/>
  <c r="BL19" i="5"/>
  <c r="BL63" i="5"/>
  <c r="BL43" i="5"/>
  <c r="BL79" i="5"/>
  <c r="BL33" i="5"/>
  <c r="BL34" i="5"/>
  <c r="BL39" i="5"/>
  <c r="BL28" i="5"/>
  <c r="BL47" i="5"/>
  <c r="BL64" i="5"/>
  <c r="BL41" i="5"/>
  <c r="BL31" i="5"/>
  <c r="BL77" i="5"/>
  <c r="BL40" i="5"/>
  <c r="BL15" i="5"/>
  <c r="BL68" i="5"/>
  <c r="BL13" i="5"/>
  <c r="BL14" i="5"/>
  <c r="BL24" i="5"/>
  <c r="BL49" i="5"/>
  <c r="BL48" i="5"/>
  <c r="BL83" i="5"/>
  <c r="BL26" i="5"/>
  <c r="BL45" i="5"/>
  <c r="BL76" i="5"/>
  <c r="BL73" i="5"/>
  <c r="BL35" i="5"/>
  <c r="BL30" i="5"/>
  <c r="BL81" i="5"/>
  <c r="BL37" i="5"/>
  <c r="BL12" i="5"/>
  <c r="BX65" i="5"/>
  <c r="AX21" i="5"/>
  <c r="AX32" i="5"/>
  <c r="BW90" i="5"/>
  <c r="W92" i="5" s="1"/>
  <c r="AJ90" i="5"/>
  <c r="W94" i="5" s="1"/>
  <c r="BK8" i="5"/>
  <c r="BY81" i="5"/>
  <c r="BY31" i="5"/>
  <c r="BY80" i="5"/>
  <c r="BY57" i="5"/>
  <c r="BY24" i="5"/>
  <c r="BY67" i="5"/>
  <c r="BY60" i="5"/>
  <c r="BZ7" i="5"/>
  <c r="BY19" i="5"/>
  <c r="BY72" i="5"/>
  <c r="BY64" i="5"/>
  <c r="BY42" i="5"/>
  <c r="BY33" i="5"/>
  <c r="BY73" i="5"/>
  <c r="BY36" i="5"/>
  <c r="BY52" i="5"/>
  <c r="BY82" i="5"/>
  <c r="BY61" i="5"/>
  <c r="BY30" i="5"/>
  <c r="BY16" i="5"/>
  <c r="BY75" i="5"/>
  <c r="BY34" i="5"/>
  <c r="BY50" i="5"/>
  <c r="BY49" i="5"/>
  <c r="BY76" i="5"/>
  <c r="BY69" i="5"/>
  <c r="BY53" i="5"/>
  <c r="BY59" i="5"/>
  <c r="BY25" i="5"/>
  <c r="BY26" i="5"/>
  <c r="BY13" i="5"/>
  <c r="BY46" i="5"/>
  <c r="BY29" i="5"/>
  <c r="BY44" i="5"/>
  <c r="BY71" i="5"/>
  <c r="BY39" i="5"/>
  <c r="BY17" i="5"/>
  <c r="BY14" i="5"/>
  <c r="BY77" i="5"/>
  <c r="BY41" i="5"/>
  <c r="BY45" i="5"/>
  <c r="BY37" i="5"/>
  <c r="BY27" i="5"/>
  <c r="BY55" i="5"/>
  <c r="BY70" i="5"/>
  <c r="BY54" i="5"/>
  <c r="BY51" i="5"/>
  <c r="BY9" i="5"/>
  <c r="BY43" i="5"/>
  <c r="BY23" i="5"/>
  <c r="BY12" i="5"/>
  <c r="BY78" i="5"/>
  <c r="BY18" i="5"/>
  <c r="BY63" i="5"/>
  <c r="BY68" i="5"/>
  <c r="BY47" i="5"/>
  <c r="BY15" i="5"/>
  <c r="BY48" i="5"/>
  <c r="BY66" i="5"/>
  <c r="BY40" i="5"/>
  <c r="BY62" i="5"/>
  <c r="BY83" i="5"/>
  <c r="BY79" i="5"/>
  <c r="BY38" i="5"/>
  <c r="BY35" i="5"/>
  <c r="BY20" i="5"/>
  <c r="BY58" i="5"/>
  <c r="BY10" i="5"/>
  <c r="BY22" i="5"/>
  <c r="BY11" i="5"/>
  <c r="BY28" i="5"/>
  <c r="BY21" i="5" l="1"/>
  <c r="BY74" i="5"/>
  <c r="AK90" i="5"/>
  <c r="X94" i="5" s="1"/>
  <c r="AL56" i="5"/>
  <c r="AL32" i="5"/>
  <c r="AZ50" i="5"/>
  <c r="AZ10" i="5"/>
  <c r="AZ54" i="5"/>
  <c r="AZ75" i="5"/>
  <c r="AZ45" i="5"/>
  <c r="AZ17" i="5"/>
  <c r="AZ72" i="5"/>
  <c r="AZ70" i="5"/>
  <c r="AZ36" i="5"/>
  <c r="AZ64" i="5"/>
  <c r="AZ58" i="5"/>
  <c r="AZ26" i="5"/>
  <c r="AZ52" i="5"/>
  <c r="AZ35" i="5"/>
  <c r="AZ28" i="5"/>
  <c r="AZ67" i="5"/>
  <c r="AZ47" i="5"/>
  <c r="AZ27" i="5"/>
  <c r="AZ62" i="5"/>
  <c r="AZ82" i="5"/>
  <c r="AZ29" i="5"/>
  <c r="AZ60" i="5"/>
  <c r="AZ19" i="5"/>
  <c r="AZ39" i="5"/>
  <c r="AZ42" i="5"/>
  <c r="AZ14" i="5"/>
  <c r="AZ66" i="5"/>
  <c r="AZ76" i="5"/>
  <c r="AZ48" i="5"/>
  <c r="AZ37" i="5"/>
  <c r="AZ12" i="5"/>
  <c r="AZ55" i="5"/>
  <c r="AZ57" i="5"/>
  <c r="AZ80" i="5"/>
  <c r="AZ59" i="5"/>
  <c r="AZ49" i="5"/>
  <c r="AZ9" i="5"/>
  <c r="AZ31" i="5"/>
  <c r="AZ41" i="5"/>
  <c r="AZ73" i="5"/>
  <c r="AZ44" i="5"/>
  <c r="AZ24" i="5"/>
  <c r="AZ23" i="5"/>
  <c r="AZ51" i="5"/>
  <c r="AZ18" i="5"/>
  <c r="AZ71" i="5"/>
  <c r="AZ46" i="5"/>
  <c r="AZ61" i="5"/>
  <c r="AZ20" i="5"/>
  <c r="AZ83" i="5"/>
  <c r="AZ81" i="5"/>
  <c r="AZ43" i="5"/>
  <c r="AZ15" i="5"/>
  <c r="AZ16" i="5"/>
  <c r="AZ30" i="5"/>
  <c r="AZ13" i="5"/>
  <c r="AZ22" i="5"/>
  <c r="AZ77" i="5"/>
  <c r="AZ38" i="5"/>
  <c r="AZ40" i="5"/>
  <c r="AZ34" i="5"/>
  <c r="AZ78" i="5"/>
  <c r="AZ53" i="5"/>
  <c r="AZ33" i="5"/>
  <c r="AZ63" i="5"/>
  <c r="AZ11" i="5"/>
  <c r="AZ79" i="5"/>
  <c r="AZ69" i="5"/>
  <c r="AZ25" i="5"/>
  <c r="AZ68" i="5"/>
  <c r="AY74" i="5"/>
  <c r="AY8" i="5"/>
  <c r="AX90" i="5"/>
  <c r="X95" i="5" s="1"/>
  <c r="BY32" i="5"/>
  <c r="BK90" i="5"/>
  <c r="X91" i="5" s="1"/>
  <c r="BY8" i="5"/>
  <c r="BL65" i="5"/>
  <c r="AM79" i="5"/>
  <c r="AM43" i="5"/>
  <c r="AM24" i="5"/>
  <c r="AM59" i="5"/>
  <c r="AM78" i="5"/>
  <c r="AM20" i="5"/>
  <c r="AM33" i="5"/>
  <c r="AM82" i="5"/>
  <c r="AM31" i="5"/>
  <c r="AM77" i="5"/>
  <c r="AM75" i="5"/>
  <c r="AM45" i="5"/>
  <c r="AM69" i="5"/>
  <c r="AM73" i="5"/>
  <c r="AM68" i="5"/>
  <c r="AM38" i="5"/>
  <c r="AM80" i="5"/>
  <c r="AM64" i="5"/>
  <c r="AM46" i="5"/>
  <c r="AM9" i="5"/>
  <c r="AM83" i="5"/>
  <c r="AM51" i="5"/>
  <c r="AM11" i="5"/>
  <c r="AM57" i="5"/>
  <c r="AM53" i="5"/>
  <c r="AM44" i="5"/>
  <c r="AM76" i="5"/>
  <c r="AM50" i="5"/>
  <c r="AM12" i="5"/>
  <c r="AM70" i="5"/>
  <c r="AM28" i="5"/>
  <c r="AM58" i="5"/>
  <c r="AM67" i="5"/>
  <c r="AM22" i="5"/>
  <c r="AM37" i="5"/>
  <c r="AM62" i="5"/>
  <c r="AM63" i="5"/>
  <c r="AM27" i="5"/>
  <c r="AM26" i="5"/>
  <c r="AM39" i="5"/>
  <c r="AM10" i="5"/>
  <c r="AM16" i="5"/>
  <c r="AM17" i="5"/>
  <c r="AM49" i="5"/>
  <c r="AM18" i="5"/>
  <c r="AM40" i="5"/>
  <c r="AM42" i="5"/>
  <c r="AM34" i="5"/>
  <c r="AM13" i="5"/>
  <c r="AM23" i="5"/>
  <c r="AM47" i="5"/>
  <c r="AM48" i="5"/>
  <c r="AM30" i="5"/>
  <c r="AM19" i="5"/>
  <c r="AM36" i="5"/>
  <c r="AM66" i="5"/>
  <c r="AM55" i="5"/>
  <c r="AM71" i="5"/>
  <c r="AM35" i="5"/>
  <c r="AM29" i="5"/>
  <c r="AM54" i="5"/>
  <c r="AM81" i="5"/>
  <c r="AM61" i="5"/>
  <c r="AM15" i="5"/>
  <c r="AM41" i="5"/>
  <c r="AM52" i="5"/>
  <c r="AM72" i="5"/>
  <c r="AM25" i="5"/>
  <c r="AM14" i="5"/>
  <c r="AM60" i="5"/>
  <c r="BX90" i="5"/>
  <c r="X92" i="5" s="1"/>
  <c r="BY65" i="5"/>
  <c r="BL8" i="5"/>
  <c r="AL21" i="5"/>
  <c r="BM75" i="5"/>
  <c r="BM28" i="5"/>
  <c r="BM19" i="5"/>
  <c r="BM39" i="5"/>
  <c r="BM80" i="5"/>
  <c r="BM63" i="5"/>
  <c r="BM48" i="5"/>
  <c r="BM40" i="5"/>
  <c r="BM26" i="5"/>
  <c r="BM23" i="5"/>
  <c r="BM46" i="5"/>
  <c r="BM68" i="5"/>
  <c r="BM25" i="5"/>
  <c r="BM14" i="5"/>
  <c r="BM64" i="5"/>
  <c r="BM45" i="5"/>
  <c r="BM10" i="5"/>
  <c r="BM13" i="5"/>
  <c r="BM24" i="5"/>
  <c r="BM83" i="5"/>
  <c r="BM76" i="5"/>
  <c r="BM31" i="5"/>
  <c r="BM38" i="5"/>
  <c r="BM53" i="5"/>
  <c r="BM18" i="5"/>
  <c r="BM9" i="5"/>
  <c r="BM44" i="5"/>
  <c r="BM27" i="5"/>
  <c r="BM17" i="5"/>
  <c r="BM15" i="5"/>
  <c r="BM59" i="5"/>
  <c r="BM78" i="5"/>
  <c r="BM47" i="5"/>
  <c r="BM34" i="5"/>
  <c r="BM55" i="5"/>
  <c r="BM33" i="5"/>
  <c r="BM29" i="5"/>
  <c r="BM51" i="5"/>
  <c r="BM82" i="5"/>
  <c r="BM35" i="5"/>
  <c r="BM61" i="5"/>
  <c r="BM50" i="5"/>
  <c r="BM57" i="5"/>
  <c r="BM54" i="5"/>
  <c r="BM62" i="5"/>
  <c r="BM11" i="5"/>
  <c r="BM71" i="5"/>
  <c r="BM79" i="5"/>
  <c r="BM20" i="5"/>
  <c r="BM42" i="5"/>
  <c r="BM66" i="5"/>
  <c r="BM67" i="5"/>
  <c r="BM81" i="5"/>
  <c r="BM70" i="5"/>
  <c r="BM22" i="5"/>
  <c r="BM60" i="5"/>
  <c r="BM58" i="5"/>
  <c r="BM52" i="5"/>
  <c r="BM30" i="5"/>
  <c r="BM49" i="5"/>
  <c r="BM69" i="5"/>
  <c r="BM77" i="5"/>
  <c r="BM73" i="5"/>
  <c r="BM16" i="5"/>
  <c r="BM12" i="5"/>
  <c r="BM37" i="5"/>
  <c r="BM43" i="5"/>
  <c r="BM36" i="5"/>
  <c r="BM41" i="5"/>
  <c r="BM72" i="5"/>
  <c r="AL8" i="5"/>
  <c r="AY56" i="5"/>
  <c r="BL56" i="5"/>
  <c r="AL74" i="5"/>
  <c r="BZ13" i="5"/>
  <c r="BZ77" i="5"/>
  <c r="BZ43" i="5"/>
  <c r="BZ19" i="5"/>
  <c r="BZ23" i="5"/>
  <c r="BZ30" i="5"/>
  <c r="BZ80" i="5"/>
  <c r="BZ68" i="5"/>
  <c r="BZ71" i="5"/>
  <c r="BZ36" i="5"/>
  <c r="BZ33" i="5"/>
  <c r="BZ25" i="5"/>
  <c r="BZ75" i="5"/>
  <c r="BZ42" i="5"/>
  <c r="BZ47" i="5"/>
  <c r="BZ34" i="5"/>
  <c r="BZ35" i="5"/>
  <c r="BZ37" i="5"/>
  <c r="BZ82" i="5"/>
  <c r="BZ69" i="5"/>
  <c r="BZ66" i="5"/>
  <c r="BZ72" i="5"/>
  <c r="BZ14" i="5"/>
  <c r="BZ62" i="5"/>
  <c r="BZ15" i="5"/>
  <c r="BZ63" i="5"/>
  <c r="BZ20" i="5"/>
  <c r="BZ48" i="5"/>
  <c r="BZ59" i="5"/>
  <c r="BZ60" i="5"/>
  <c r="BZ39" i="5"/>
  <c r="BZ64" i="5"/>
  <c r="BZ73" i="5"/>
  <c r="BZ49" i="5"/>
  <c r="BZ81" i="5"/>
  <c r="BZ40" i="5"/>
  <c r="BZ76" i="5"/>
  <c r="BZ38" i="5"/>
  <c r="BZ41" i="5"/>
  <c r="BZ28" i="5"/>
  <c r="BZ12" i="5"/>
  <c r="BZ53" i="5"/>
  <c r="BZ10" i="5"/>
  <c r="BZ51" i="5"/>
  <c r="BZ57" i="5"/>
  <c r="BZ58" i="5"/>
  <c r="BZ44" i="5"/>
  <c r="BZ55" i="5"/>
  <c r="BZ17" i="5"/>
  <c r="BZ22" i="5"/>
  <c r="BZ54" i="5"/>
  <c r="BZ67" i="5"/>
  <c r="BZ26" i="5"/>
  <c r="BZ29" i="5"/>
  <c r="BZ27" i="5"/>
  <c r="BZ11" i="5"/>
  <c r="BZ79" i="5"/>
  <c r="BZ61" i="5"/>
  <c r="BZ70" i="5"/>
  <c r="BZ52" i="5"/>
  <c r="BZ45" i="5"/>
  <c r="BZ46" i="5"/>
  <c r="BZ78" i="5"/>
  <c r="BZ31" i="5"/>
  <c r="BZ18" i="5"/>
  <c r="BZ9" i="5"/>
  <c r="BZ16" i="5"/>
  <c r="BZ83" i="5"/>
  <c r="BZ50" i="5"/>
  <c r="BZ24" i="5"/>
  <c r="AL65" i="5"/>
  <c r="BY56" i="5"/>
  <c r="BL32" i="5"/>
  <c r="BL74" i="5"/>
  <c r="BL21" i="5"/>
  <c r="AY32" i="5"/>
  <c r="AY65" i="5"/>
  <c r="BM65" i="5" l="1"/>
  <c r="BM8" i="5"/>
  <c r="AZ21" i="5"/>
  <c r="AZ56" i="5"/>
  <c r="BZ32" i="5"/>
  <c r="BM74" i="5"/>
  <c r="BZ74" i="5"/>
  <c r="BM32" i="5"/>
  <c r="BZ56" i="5"/>
  <c r="BZ65" i="5"/>
  <c r="AL90" i="5"/>
  <c r="Y94" i="5" s="1"/>
  <c r="BL90" i="5"/>
  <c r="Y91" i="5" s="1"/>
  <c r="AM21" i="5"/>
  <c r="AZ65" i="5"/>
  <c r="BY90" i="5"/>
  <c r="Y92" i="5" s="1"/>
  <c r="BZ8" i="5"/>
  <c r="BM21" i="5"/>
  <c r="BM56" i="5"/>
  <c r="AZ32" i="5"/>
  <c r="AM65" i="5"/>
  <c r="AM8" i="5"/>
  <c r="AZ8" i="5"/>
  <c r="AM56" i="5"/>
  <c r="AM74" i="5"/>
  <c r="AM32" i="5"/>
  <c r="AY90" i="5"/>
  <c r="Y95" i="5" s="1"/>
  <c r="AZ74" i="5"/>
  <c r="BZ21" i="5"/>
  <c r="AZ90" i="5" l="1"/>
  <c r="Z95" i="5" s="1"/>
  <c r="C95" i="5" s="1"/>
  <c r="AM90" i="5"/>
  <c r="Z94" i="5" s="1"/>
  <c r="C94" i="5" s="1"/>
  <c r="BZ90" i="5"/>
  <c r="Z92" i="5" s="1"/>
  <c r="C92" i="5" s="1"/>
  <c r="BM90" i="5"/>
  <c r="Z91" i="5" s="1"/>
  <c r="C91" i="5" s="1"/>
</calcChain>
</file>

<file path=xl/sharedStrings.xml><?xml version="1.0" encoding="utf-8"?>
<sst xmlns="http://schemas.openxmlformats.org/spreadsheetml/2006/main" count="983" uniqueCount="481">
  <si>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</si>
  <si>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</si>
  <si>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</si>
  <si>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</si>
  <si>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</si>
  <si>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</si>
  <si>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</si>
  <si>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</si>
  <si>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</si>
  <si>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</si>
  <si>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</si>
  <si>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</si>
  <si>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</si>
  <si>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</si>
  <si>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</si>
  <si>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</si>
  <si>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</si>
  <si>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</si>
  <si>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</si>
  <si>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</si>
  <si>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</si>
  <si>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</si>
  <si>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</si>
  <si>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</si>
  <si>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</si>
  <si>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</si>
  <si>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</si>
  <si>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</si>
  <si>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</si>
  <si>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</si>
  <si>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</si>
  <si>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</si>
  <si>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</si>
  <si>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</si>
  <si>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</si>
  <si>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</si>
  <si>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</si>
  <si>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</si>
  <si>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</si>
  <si>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</si>
  <si>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</si>
  <si>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</si>
  <si>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</si>
  <si>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</si>
  <si>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</si>
  <si>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</si>
  <si>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</si>
  <si>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</si>
  <si>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</si>
  <si>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</si>
  <si>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</si>
  <si>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</si>
  <si>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</si>
  <si>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</si>
  <si>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</si>
  <si>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</si>
  <si>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</si>
  <si>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</si>
  <si>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</si>
  <si>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</si>
  <si>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</si>
  <si>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</si>
  <si>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</si>
  <si>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</si>
  <si>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</si>
  <si>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</si>
  <si>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</si>
  <si>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</si>
  <si>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</si>
  <si>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</si>
  <si>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</si>
  <si>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</si>
  <si>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</si>
  <si>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</si>
  <si>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</si>
  <si>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</si>
  <si>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</si>
  <si>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</si>
  <si>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</si>
  <si>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</si>
  <si>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</si>
  <si>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</si>
  <si>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</si>
  <si>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</si>
  <si>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</si>
  <si>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</si>
  <si>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</si>
  <si>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</si>
  <si>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</si>
  <si>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</si>
  <si>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</si>
  <si>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</si>
  <si>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</si>
  <si>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</si>
  <si>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</si>
  <si>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</si>
  <si>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</si>
  <si>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</si>
  <si>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</si>
  <si>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</si>
  <si>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</si>
  <si>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</si>
  <si>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</si>
  <si>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</si>
  <si>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</si>
  <si>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</si>
  <si>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</si>
  <si>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</si>
  <si>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</si>
  <si>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</si>
  <si>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</si>
  <si>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</si>
  <si>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</si>
  <si>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</si>
  <si>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</si>
  <si>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</si>
  <si>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</si>
  <si>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</si>
  <si>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</si>
  <si>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</si>
  <si>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</si>
  <si>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</si>
  <si>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</si>
  <si>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</si>
  <si>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</si>
  <si>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</si>
  <si>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</si>
  <si>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</si>
  <si>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</si>
  <si>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</si>
  <si>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</si>
  <si>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</si>
  <si>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</si>
  <si>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</si>
  <si>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</si>
  <si>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</si>
  <si>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</si>
  <si>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</si>
  <si>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</si>
  <si>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</si>
  <si>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</si>
  <si>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</si>
  <si>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</si>
  <si>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</si>
  <si>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</si>
  <si>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</si>
  <si>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</si>
  <si>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</si>
  <si>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</si>
  <si>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</si>
  <si>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</si>
  <si>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</si>
  <si>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</si>
  <si>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</si>
  <si>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</si>
  <si>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</si>
  <si>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</si>
  <si>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</si>
  <si>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</si>
  <si>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</si>
  <si>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</si>
  <si>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</si>
  <si>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</si>
  <si>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</si>
  <si>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</si>
  <si>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</si>
  <si>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</si>
  <si>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</si>
  <si>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</si>
  <si>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</si>
  <si>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</si>
  <si>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</si>
  <si>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</si>
  <si>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</si>
  <si>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</si>
  <si>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</si>
  <si>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</si>
  <si>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</si>
  <si>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</si>
  <si>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</si>
  <si>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</si>
  <si>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</si>
  <si>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</si>
  <si>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</si>
  <si>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</si>
  <si>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</si>
  <si>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</si>
  <si>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</si>
  <si>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</si>
  <si>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</si>
  <si>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</si>
  <si>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</si>
  <si>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</si>
  <si>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</si>
  <si>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</si>
  <si>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</si>
  <si>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</si>
  <si>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</si>
  <si>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</si>
  <si>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</si>
  <si>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</si>
  <si>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</si>
  <si>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</si>
  <si>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</si>
  <si>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</si>
  <si>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</si>
  <si>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</si>
  <si>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</si>
  <si>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</si>
  <si>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</si>
  <si>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</si>
  <si>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</si>
  <si>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</si>
  <si>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</si>
  <si>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</si>
  <si>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</si>
  <si>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</si>
  <si>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</si>
  <si>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</si>
  <si>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</si>
  <si>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</si>
  <si>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</si>
  <si>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</si>
  <si>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</si>
  <si>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</si>
  <si>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</si>
  <si>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</si>
  <si>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</si>
  <si>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</si>
  <si>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</si>
  <si>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</si>
  <si>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</si>
  <si>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</si>
  <si>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</si>
  <si>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</si>
  <si>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</si>
  <si>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</si>
  <si>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</si>
  <si>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</si>
  <si>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</si>
  <si>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</si>
  <si>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</si>
  <si>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</si>
  <si>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</si>
  <si>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</si>
  <si>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</si>
  <si>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</si>
  <si>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</si>
  <si>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</si>
  <si>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</si>
  <si>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</si>
  <si>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</si>
  <si>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</si>
  <si>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</si>
  <si>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</si>
  <si>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</si>
  <si>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</si>
  <si>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</si>
  <si>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</si>
  <si>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</si>
  <si>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</si>
  <si>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Кількість екзаменів</t>
  </si>
  <si>
    <t>І . ГРАФІК НАВЧАЛЬНОГО ПРОЦЕСУ</t>
  </si>
  <si>
    <t>Разом</t>
  </si>
  <si>
    <t>Кількість годин</t>
  </si>
  <si>
    <t>у тому числі:</t>
  </si>
  <si>
    <t>лекції</t>
  </si>
  <si>
    <t>лабораторні</t>
  </si>
  <si>
    <t>Кількість годин на тиждень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</si>
  <si>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</si>
  <si>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</si>
  <si>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</si>
  <si>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</si>
  <si>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</si>
  <si>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</si>
  <si>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</si>
  <si>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</si>
  <si>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</si>
  <si>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</si>
  <si>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</si>
  <si>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</si>
  <si>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</si>
  <si>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</si>
  <si>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</si>
  <si>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</si>
  <si>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>Індивідувальна робота під керівництвом викладача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</si>
  <si>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</si>
  <si>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</si>
  <si>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</si>
  <si>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</si>
  <si>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практичні, семінарські</t>
  </si>
  <si>
    <t>кількість тижнів у семестрі</t>
  </si>
  <si>
    <t>А</t>
  </si>
  <si>
    <t>перший (бакалаврський)</t>
  </si>
  <si>
    <t>ЗАТВЕРДЖЕНО</t>
  </si>
  <si>
    <t xml:space="preserve">Форма атестації </t>
  </si>
  <si>
    <t>Т</t>
  </si>
  <si>
    <t>С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</si>
  <si>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</si>
  <si>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</si>
  <si>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</si>
  <si>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</si>
  <si>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</si>
  <si>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</si>
  <si>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АТЕСТАЦІЯ</t>
  </si>
  <si>
    <t>Виконання кваліфікаційної роботи бакалавра</t>
  </si>
  <si>
    <t>Загальна кількість, із них: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</si>
  <si>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</si>
  <si>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</si>
  <si>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</si>
  <si>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</si>
  <si>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</si>
  <si>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</si>
  <si>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</si>
  <si>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</si>
  <si>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</si>
  <si>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</si>
  <si>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Обсяг освітньо-професійної програми</t>
  </si>
  <si>
    <t>240 кредитів ЄКТС</t>
  </si>
  <si>
    <t>Передумови (вимоги до освіти осіб, які можуть розпочати навчання за освітньою програмою)</t>
  </si>
  <si>
    <t>на базі повної загальної середньої освіти</t>
  </si>
  <si>
    <t>Розрахунковий строк виконання освітньої програми</t>
  </si>
  <si>
    <t>денна</t>
  </si>
  <si>
    <t>Освітньо-професійна програма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</si>
  <si>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</si>
  <si>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 xml:space="preserve">Уведено в дію наказом ректора </t>
  </si>
  <si>
    <t>Розподіл форми підсумкового контролю за семестрами</t>
  </si>
  <si>
    <t>V. ПЛАН ОСВІТНЬОГО ПРОЦЕСУ</t>
  </si>
  <si>
    <t>Освітні компоненти</t>
  </si>
  <si>
    <t>2. ВИБІРКОВІ ОСВІТНІ КОМПОНЕНТИ</t>
  </si>
  <si>
    <t>1.  Обов'язкові освітні компоненти</t>
  </si>
  <si>
    <t>2.  Вибіркові освітні компоненти</t>
  </si>
  <si>
    <t>Шифр  за ОПП</t>
  </si>
  <si>
    <t>Разом обов'язкових ОК циклу професійної підготовки</t>
  </si>
  <si>
    <t>Разом з практик</t>
  </si>
  <si>
    <t>Разом з атестації</t>
  </si>
  <si>
    <t>ВК 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</si>
  <si>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</si>
  <si>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</si>
  <si>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</si>
  <si>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</si>
  <si>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</si>
  <si>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</si>
  <si>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</si>
  <si>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</si>
  <si>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</si>
  <si>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</si>
  <si>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</si>
  <si>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</si>
  <si>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ВК 14</t>
  </si>
  <si>
    <t>ВК 15</t>
  </si>
  <si>
    <t>ВК 16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</si>
  <si>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</si>
  <si>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</si>
  <si>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</si>
  <si>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</si>
  <si>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</si>
  <si>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</si>
  <si>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</si>
  <si>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</si>
  <si>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</si>
  <si>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</si>
  <si>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</si>
  <si>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</si>
  <si>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</si>
  <si>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</si>
  <si>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</si>
  <si>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</si>
  <si>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</si>
  <si>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</si>
  <si>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</si>
  <si>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</si>
  <si>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</si>
  <si>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</si>
  <si>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</si>
  <si>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</si>
  <si>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</si>
  <si>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</si>
  <si>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</si>
  <si>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</si>
  <si>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</si>
  <si>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</si>
  <si>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</si>
  <si>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</si>
  <si>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</si>
  <si>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34</t>
  </si>
  <si>
    <t>ОК 35</t>
  </si>
  <si>
    <t>ОК 36</t>
  </si>
  <si>
    <t>ОК 37</t>
  </si>
  <si>
    <t>ОК 38</t>
  </si>
  <si>
    <t>ОК 39</t>
  </si>
  <si>
    <t>ОК 40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</si>
  <si>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</si>
  <si>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</si>
  <si>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>Вибірковий освітній компонент із загальноуніверситетського каталогу</t>
  </si>
  <si>
    <t>Вибірковий освітній компонент із кафедрального каталогу</t>
  </si>
  <si>
    <t>** для здобувачів освіти, які вивчали ОК «Базова загальновійськова підготовка».</t>
  </si>
  <si>
    <t>Рік навчання</t>
  </si>
  <si>
    <t>2.1. ЦИКЛ ЗАГАЛЬНОЇ ПІДГОТОВКИ (Вибіркові освітні компоненти із загальноуніверситетського каталогу)</t>
  </si>
  <si>
    <t>2.2. ЦИКЛ ПРОФЕСІЙНОЇ ПІДГОТОВКИ (Вибіркові освітні компоненти із кафедрального каталогу)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</si>
  <si>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</si>
  <si>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підготовки фахівців 2025 року вступу</t>
  </si>
  <si>
    <t xml:space="preserve">* Навчальна дисципліна «Базова загальновійськова підготовка»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</si>
  <si>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>від "______"____________ 2025 року, № ___________</t>
  </si>
  <si>
    <t>Розподіл годин на тиждень за роками навчання та семестрами</t>
  </si>
  <si>
    <r>
      <t>1.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ЯЗКОВІ КОМПОНЕНТИ</t>
    </r>
  </si>
  <si>
    <r>
      <t>Разом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ОК циклу загальної підготовки</t>
    </r>
  </si>
  <si>
    <r>
      <t>Всього з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освітніх компонентів</t>
    </r>
  </si>
  <si>
    <t>Вибіркова дисципліна із загальноуніверситетського каталогу / Базова загальновійськова підготовка*</t>
  </si>
  <si>
    <t>I рік навчання</t>
  </si>
  <si>
    <t>II рік навчання</t>
  </si>
  <si>
    <t>III рік навчання</t>
  </si>
  <si>
    <t>IV рік навчання</t>
  </si>
  <si>
    <t>Разом вибіркових освітніх компонентів циклу загальної підготовки</t>
  </si>
  <si>
    <t>Разом вибіркових освітніх компонентів циклу професійної підготовки</t>
  </si>
  <si>
    <t>Разом вибіркових освітніх компонентів</t>
  </si>
  <si>
    <t>"_____"___________ 2025 року, (протокол № ______)</t>
  </si>
  <si>
    <t>Форма здобуття освіти</t>
  </si>
  <si>
    <t xml:space="preserve">Іноземна мова </t>
  </si>
  <si>
    <t>Інновації в освіті</t>
  </si>
  <si>
    <t xml:space="preserve">Вступ до спеціальності </t>
  </si>
  <si>
    <t>Методика написання наукових робіт (мова викладання: угорська)</t>
  </si>
  <si>
    <t>Українська мова за професійним спрямуванням</t>
  </si>
  <si>
    <t>Основи медичних знань та охорони здоров'я</t>
  </si>
  <si>
    <t>Педагогіка</t>
  </si>
  <si>
    <t>Антикорупція та доброчесність</t>
  </si>
  <si>
    <t>Психологія</t>
  </si>
  <si>
    <t>Філософія</t>
  </si>
  <si>
    <t>Інклюзивна освіта</t>
  </si>
  <si>
    <t>Права людини та громадянське суспільство в Україні</t>
  </si>
  <si>
    <t>Методика національно-патріотичного виховання</t>
  </si>
  <si>
    <t>2д</t>
  </si>
  <si>
    <t>4д</t>
  </si>
  <si>
    <t>7д</t>
  </si>
  <si>
    <t>8д</t>
  </si>
  <si>
    <t xml:space="preserve">Археологічна (навчальна) практика </t>
  </si>
  <si>
    <t xml:space="preserve">Етнографічно-краєзнавча (навчальна) практика </t>
  </si>
  <si>
    <t>Архівно-музейна (виробнича) практика</t>
  </si>
  <si>
    <t>Педагогічна (виробнича) практика у закладах загальної середньої освіти з історії</t>
  </si>
  <si>
    <t>Педагогічна (виробнича) практика у закладах загальної середньої освіти з історії та громадянської освіти</t>
  </si>
  <si>
    <t>Українсько-угорський навчально-науковий інститут</t>
  </si>
  <si>
    <t>П</t>
  </si>
  <si>
    <t>Навчальний план складено відповідно до освітньої програми.</t>
  </si>
  <si>
    <t>Директор інститутут                                                                                Олександр ШПЕНИК</t>
  </si>
  <si>
    <t>Гарант освітньо-професійної програми                                                 Ласлов ЗУБАНИЧ</t>
  </si>
  <si>
    <t>Археологія (мова викладання: угорська)</t>
  </si>
  <si>
    <t>Палеоісторія (мова викладання: угорська)</t>
  </si>
  <si>
    <t>Історія та культура стародавнього Сходу (мова викладання: угорська)</t>
  </si>
  <si>
    <t>Історія та культура Античності  (мова викладання: угорська)</t>
  </si>
  <si>
    <t>Історична географія та демографія (мова викладання: угорська)</t>
  </si>
  <si>
    <t>Давні цивілізації на території України (мова викладання: угорська)</t>
  </si>
  <si>
    <t>Історія середньовічної України</t>
  </si>
  <si>
    <t>Етнологія (мова викладання: угорська)</t>
  </si>
  <si>
    <t>Історія та культура країн Центрально-Східної Європи у добу Середньовіччя (мова викладання: угорська)</t>
  </si>
  <si>
    <t>Сучасні інформаційні технології у викладанні історії та громадянської освіти (мова викладання: угорська)</t>
  </si>
  <si>
    <t>Історія та культура західноєвропейського Середньовіччя (+ курсова робота) (мова викладання: угорська)</t>
  </si>
  <si>
    <t>Архівознавство та музеєзнавство (мова викладання: угорська)</t>
  </si>
  <si>
    <t>Історія та культура країн Центрально-Східної Європи доби нового часу (мова викладання: угорська)</t>
  </si>
  <si>
    <t>Історія України нового часу</t>
  </si>
  <si>
    <t>Основи шкільного краєзнавства (+ курсова робота) (мова викладання: угорська)</t>
  </si>
  <si>
    <t>Сучасна історія країн Західної Європи та Америки (мова викладання: угорська)</t>
  </si>
  <si>
    <t>Історія та культура країн Західної Європи та Америки новітнього часу (мова вивчення: угорська)</t>
  </si>
  <si>
    <t>Історія  України новітнього часу</t>
  </si>
  <si>
    <t>Історія та культура країн Центрально-Східної Європи новітнього часу (мова викладання: угорська)</t>
  </si>
  <si>
    <t>Шкільний курс історії та методика його навчання в ЗЗСО (мова викладання: угорська)</t>
  </si>
  <si>
    <t>Громадянська освіта (інтегрований курс)</t>
  </si>
  <si>
    <t>Методика навчання інтегрованого курсу "Громадянська освіта"</t>
  </si>
  <si>
    <t>Історія та культура країн Західної Європи та Америки нового часу (мова викладання: угорська)</t>
  </si>
  <si>
    <t>Історія та культура сучасної України</t>
  </si>
  <si>
    <t>А Освіта</t>
  </si>
  <si>
    <t>А4 Освіта</t>
  </si>
  <si>
    <t>А4.03 Середня освіта (Історія та громадянська освіта)</t>
  </si>
  <si>
    <t>Історія (мова навчання фахових дисциплін - угорська)</t>
  </si>
  <si>
    <t>3 роки, 10 місяців</t>
  </si>
  <si>
    <t>Бакалавр середньої освіти (Історія та громадянська освіта)</t>
  </si>
  <si>
    <t>Вчитель історії та громадянської освіти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</si>
  <si>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</t>
    </r>
  </si>
  <si>
    <t>Навчальний план схвалено на засіданні Вченої ради українсько-угорського навчально-наукового інституту, протокол № ___ від "__"__________ 2025 року.</t>
  </si>
  <si>
    <t>ОК 41</t>
  </si>
  <si>
    <t>ОК 42</t>
  </si>
  <si>
    <t>ОК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</si>
</sst>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b/>
      <sz val="7"/>
      <name val="Times New Roman Cyr"/>
      <charset val="204"/>
    </font>
    <font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12" fillId="0" borderId="49" xfId="0" applyFont="1" applyBorder="1" applyAlignment="1">
      <alignment horizontal="centerContinuous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Continuous"/>
    </xf>
    <xf numFmtId="0" fontId="35" fillId="0" borderId="53" xfId="0" applyFont="1" applyBorder="1" applyAlignment="1">
      <alignment horizontal="centerContinuous"/>
    </xf>
    <xf numFmtId="0" fontId="35" fillId="0" borderId="5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 applyProtection="1">
      <alignment horizontal="center" vertical="center"/>
      <protection locked="0"/>
    </xf>
    <xf numFmtId="1" fontId="35" fillId="0" borderId="37" xfId="0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5" fillId="0" borderId="34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 applyProtection="1">
      <alignment horizontal="center" vertical="center"/>
      <protection hidden="1"/>
    </xf>
    <xf numFmtId="1" fontId="35" fillId="0" borderId="38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5" fillId="0" borderId="1" xfId="0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 applyProtection="1">
      <alignment horizontal="center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1" fontId="35" fillId="0" borderId="58" xfId="0" applyNumberFormat="1" applyFont="1" applyBorder="1" applyAlignment="1">
      <alignment horizontal="center" vertical="center"/>
    </xf>
    <xf numFmtId="1" fontId="35" fillId="0" borderId="58" xfId="0" applyNumberFormat="1" applyFont="1" applyBorder="1" applyAlignment="1" applyProtection="1">
      <alignment horizontal="center" vertical="center"/>
      <protection locked="0"/>
    </xf>
    <xf numFmtId="1" fontId="35" fillId="0" borderId="59" xfId="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center"/>
    </xf>
    <xf numFmtId="164" fontId="36" fillId="0" borderId="53" xfId="0" applyNumberFormat="1" applyFont="1" applyBorder="1" applyAlignment="1">
      <alignment horizontal="center"/>
    </xf>
    <xf numFmtId="0" fontId="36" fillId="0" borderId="0" xfId="0" applyFont="1"/>
    <xf numFmtId="0" fontId="35" fillId="0" borderId="12" xfId="0" applyFont="1" applyBorder="1" applyAlignment="1" applyProtection="1">
      <alignment horizontal="center"/>
      <protection locked="0"/>
    </xf>
    <xf numFmtId="0" fontId="35" fillId="0" borderId="12" xfId="0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35" fillId="0" borderId="34" xfId="0" applyNumberFormat="1" applyFont="1" applyBorder="1" applyAlignment="1" applyProtection="1">
      <alignment horizontal="center"/>
      <protection locked="0"/>
    </xf>
    <xf numFmtId="1" fontId="35" fillId="0" borderId="18" xfId="0" applyNumberFormat="1" applyFont="1" applyBorder="1" applyAlignment="1" applyProtection="1">
      <alignment horizontal="center" vertical="center"/>
      <protection locked="0"/>
    </xf>
    <xf numFmtId="0" fontId="36" fillId="0" borderId="33" xfId="0" applyFont="1" applyBorder="1" applyAlignment="1">
      <alignment horizontal="center"/>
    </xf>
    <xf numFmtId="164" fontId="36" fillId="0" borderId="33" xfId="0" applyNumberFormat="1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0" borderId="0" xfId="0" applyFont="1" applyAlignment="1">
      <alignment horizontal="left"/>
    </xf>
    <xf numFmtId="1" fontId="35" fillId="0" borderId="12" xfId="0" applyNumberFormat="1" applyFont="1" applyBorder="1" applyAlignment="1" applyProtection="1">
      <alignment horizontal="center"/>
      <protection locked="0"/>
    </xf>
    <xf numFmtId="1" fontId="35" fillId="0" borderId="56" xfId="0" applyNumberFormat="1" applyFont="1" applyBorder="1" applyAlignment="1" applyProtection="1">
      <alignment horizontal="center"/>
      <protection locked="0"/>
    </xf>
    <xf numFmtId="1" fontId="35" fillId="0" borderId="36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1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 applyProtection="1">
      <alignment horizontal="center" vertical="center"/>
      <protection locked="0"/>
    </xf>
    <xf numFmtId="1" fontId="35" fillId="0" borderId="43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center" wrapText="1"/>
    </xf>
    <xf numFmtId="0" fontId="35" fillId="0" borderId="12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5" xfId="0" applyFont="1" applyBorder="1" applyAlignment="1" applyProtection="1">
      <alignment vertical="center" wrapText="1"/>
      <protection locked="0"/>
    </xf>
    <xf numFmtId="0" fontId="35" fillId="0" borderId="10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centerContinuous" vertical="center" wrapText="1"/>
    </xf>
    <xf numFmtId="0" fontId="36" fillId="0" borderId="53" xfId="0" applyFont="1" applyBorder="1" applyAlignment="1">
      <alignment horizontal="right" vertical="center" wrapText="1"/>
    </xf>
    <xf numFmtId="0" fontId="36" fillId="0" borderId="33" xfId="0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8" fillId="0" borderId="0" xfId="0" applyFont="1"/>
    <xf numFmtId="0" fontId="7" fillId="0" borderId="50" xfId="0" applyFont="1" applyBorder="1" applyAlignment="1">
      <alignment horizontal="center"/>
    </xf>
    <xf numFmtId="0" fontId="0" fillId="0" borderId="0" xfId="0" applyFont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5" fillId="0" borderId="0" xfId="0" applyFont="1" applyBorder="1"/>
    <xf numFmtId="1" fontId="35" fillId="0" borderId="57" xfId="0" applyNumberFormat="1" applyFont="1" applyBorder="1" applyAlignment="1" applyProtection="1">
      <alignment horizontal="center" vertical="center"/>
      <protection locked="0"/>
    </xf>
    <xf numFmtId="1" fontId="35" fillId="0" borderId="76" xfId="0" applyNumberFormat="1" applyFont="1" applyBorder="1" applyAlignment="1" applyProtection="1">
      <alignment horizontal="center" vertical="center"/>
      <protection hidden="1"/>
    </xf>
    <xf numFmtId="1" fontId="34" fillId="0" borderId="66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1" fontId="34" fillId="0" borderId="28" xfId="0" applyNumberFormat="1" applyFont="1" applyBorder="1" applyAlignment="1">
      <alignment horizontal="center" vertical="center"/>
    </xf>
    <xf numFmtId="1" fontId="34" fillId="2" borderId="48" xfId="0" applyNumberFormat="1" applyFont="1" applyFill="1" applyBorder="1" applyAlignment="1">
      <alignment horizontal="center" vertical="center"/>
    </xf>
    <xf numFmtId="1" fontId="34" fillId="2" borderId="33" xfId="0" applyNumberFormat="1" applyFont="1" applyFill="1" applyBorder="1" applyAlignment="1">
      <alignment horizontal="center" vertical="center"/>
    </xf>
    <xf numFmtId="1" fontId="34" fillId="2" borderId="28" xfId="0" applyNumberFormat="1" applyFont="1" applyFill="1" applyBorder="1" applyAlignment="1">
      <alignment horizontal="center" vertical="center"/>
    </xf>
    <xf numFmtId="1" fontId="35" fillId="0" borderId="68" xfId="0" applyNumberFormat="1" applyFont="1" applyBorder="1" applyAlignment="1" applyProtection="1">
      <alignment horizontal="center"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hidden="1"/>
    </xf>
    <xf numFmtId="1" fontId="36" fillId="0" borderId="66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6" fillId="0" borderId="55" xfId="0" applyNumberFormat="1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1" fontId="34" fillId="2" borderId="53" xfId="0" applyNumberFormat="1" applyFont="1" applyFill="1" applyBorder="1" applyAlignment="1">
      <alignment horizontal="center" vertical="center" wrapText="1"/>
    </xf>
    <xf numFmtId="1" fontId="34" fillId="2" borderId="55" xfId="0" applyNumberFormat="1" applyFont="1" applyFill="1" applyBorder="1" applyAlignment="1">
      <alignment horizontal="center" vertical="center" wrapText="1"/>
    </xf>
    <xf numFmtId="0" fontId="35" fillId="0" borderId="58" xfId="0" applyFont="1" applyBorder="1" applyAlignment="1" applyProtection="1">
      <alignment horizontal="center"/>
      <protection locked="0"/>
    </xf>
    <xf numFmtId="0" fontId="35" fillId="0" borderId="58" xfId="0" applyFont="1" applyBorder="1" applyAlignment="1">
      <alignment horizontal="center"/>
    </xf>
    <xf numFmtId="1" fontId="35" fillId="0" borderId="58" xfId="0" applyNumberFormat="1" applyFont="1" applyBorder="1" applyAlignment="1">
      <alignment horizontal="center"/>
    </xf>
    <xf numFmtId="1" fontId="35" fillId="0" borderId="58" xfId="0" applyNumberFormat="1" applyFont="1" applyBorder="1" applyAlignment="1" applyProtection="1">
      <alignment horizontal="center"/>
      <protection locked="0"/>
    </xf>
    <xf numFmtId="1" fontId="35" fillId="0" borderId="59" xfId="0" applyNumberFormat="1" applyFont="1" applyBorder="1" applyAlignment="1" applyProtection="1">
      <alignment horizontal="center"/>
      <protection locked="0"/>
    </xf>
    <xf numFmtId="0" fontId="36" fillId="0" borderId="60" xfId="0" applyFont="1" applyBorder="1" applyAlignment="1">
      <alignment horizontal="center"/>
    </xf>
    <xf numFmtId="0" fontId="36" fillId="2" borderId="79" xfId="0" applyFont="1" applyFill="1" applyBorder="1" applyAlignment="1">
      <alignment horizontal="left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wrapText="1"/>
    </xf>
    <xf numFmtId="164" fontId="36" fillId="2" borderId="53" xfId="0" applyNumberFormat="1" applyFont="1" applyFill="1" applyBorder="1" applyAlignment="1">
      <alignment horizontal="center" wrapText="1"/>
    </xf>
    <xf numFmtId="0" fontId="36" fillId="2" borderId="72" xfId="0" applyFont="1" applyFill="1" applyBorder="1" applyAlignment="1">
      <alignment horizontal="left" vertical="center" wrapText="1"/>
    </xf>
    <xf numFmtId="0" fontId="36" fillId="2" borderId="66" xfId="0" applyFont="1" applyFill="1" applyBorder="1" applyAlignment="1">
      <alignment horizontal="center" wrapText="1"/>
    </xf>
    <xf numFmtId="1" fontId="35" fillId="0" borderId="53" xfId="0" applyNumberFormat="1" applyFont="1" applyBorder="1" applyAlignment="1">
      <alignment horizontal="center" vertical="center"/>
    </xf>
    <xf numFmtId="0" fontId="36" fillId="2" borderId="67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164" fontId="36" fillId="2" borderId="2" xfId="0" applyNumberFormat="1" applyFont="1" applyFill="1" applyBorder="1" applyAlignment="1">
      <alignment horizontal="center" wrapText="1"/>
    </xf>
    <xf numFmtId="0" fontId="36" fillId="0" borderId="72" xfId="0" applyFont="1" applyBorder="1" applyAlignment="1">
      <alignment vertical="center" wrapText="1"/>
    </xf>
    <xf numFmtId="0" fontId="35" fillId="0" borderId="54" xfId="0" applyFont="1" applyBorder="1"/>
    <xf numFmtId="164" fontId="35" fillId="0" borderId="54" xfId="0" applyNumberFormat="1" applyFont="1" applyBorder="1"/>
    <xf numFmtId="164" fontId="36" fillId="0" borderId="54" xfId="0" applyNumberFormat="1" applyFont="1" applyBorder="1"/>
    <xf numFmtId="164" fontId="36" fillId="0" borderId="82" xfId="0" applyNumberFormat="1" applyFont="1" applyBorder="1"/>
    <xf numFmtId="1" fontId="35" fillId="0" borderId="66" xfId="0" applyNumberFormat="1" applyFont="1" applyBorder="1" applyAlignment="1">
      <alignment horizontal="center" vertical="center"/>
    </xf>
    <xf numFmtId="1" fontId="35" fillId="0" borderId="55" xfId="0" applyNumberFormat="1" applyFont="1" applyBorder="1" applyAlignment="1" applyProtection="1">
      <alignment horizontal="center" vertical="center"/>
      <protection hidden="1"/>
    </xf>
    <xf numFmtId="0" fontId="36" fillId="0" borderId="79" xfId="0" applyFont="1" applyBorder="1" applyAlignment="1">
      <alignment vertical="center" wrapText="1"/>
    </xf>
    <xf numFmtId="0" fontId="35" fillId="0" borderId="0" xfId="0" applyFont="1" applyBorder="1" applyAlignment="1">
      <alignment horizontal="centerContinuous"/>
    </xf>
    <xf numFmtId="164" fontId="36" fillId="0" borderId="0" xfId="0" applyNumberFormat="1" applyFont="1" applyBorder="1"/>
    <xf numFmtId="164" fontId="36" fillId="0" borderId="21" xfId="0" applyNumberFormat="1" applyFont="1" applyBorder="1"/>
    <xf numFmtId="1" fontId="35" fillId="0" borderId="67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 applyProtection="1">
      <alignment horizontal="center" vertical="center"/>
      <protection hidden="1"/>
    </xf>
    <xf numFmtId="0" fontId="36" fillId="0" borderId="30" xfId="0" applyFont="1" applyBorder="1" applyAlignment="1">
      <alignment vertical="center" wrapText="1"/>
    </xf>
    <xf numFmtId="0" fontId="35" fillId="0" borderId="19" xfId="0" applyFont="1" applyBorder="1"/>
    <xf numFmtId="0" fontId="35" fillId="0" borderId="27" xfId="0" applyFont="1" applyBorder="1"/>
    <xf numFmtId="1" fontId="35" fillId="0" borderId="48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 applyProtection="1">
      <alignment horizontal="center" vertical="center"/>
      <protection hidden="1"/>
    </xf>
    <xf numFmtId="0" fontId="36" fillId="2" borderId="60" xfId="0" applyFont="1" applyFill="1" applyBorder="1" applyAlignment="1">
      <alignment horizontal="center" wrapText="1"/>
    </xf>
    <xf numFmtId="1" fontId="34" fillId="2" borderId="66" xfId="0" applyNumberFormat="1" applyFont="1" applyFill="1" applyBorder="1" applyAlignment="1">
      <alignment horizontal="center" vertical="center" wrapText="1"/>
    </xf>
    <xf numFmtId="0" fontId="36" fillId="0" borderId="72" xfId="0" applyFont="1" applyFill="1" applyBorder="1" applyAlignment="1">
      <alignment horizontal="left" vertical="center" wrapText="1"/>
    </xf>
    <xf numFmtId="0" fontId="36" fillId="0" borderId="66" xfId="0" applyFont="1" applyFill="1" applyBorder="1" applyAlignment="1">
      <alignment horizontal="center" wrapText="1"/>
    </xf>
    <xf numFmtId="0" fontId="36" fillId="0" borderId="53" xfId="0" applyFont="1" applyFill="1" applyBorder="1" applyAlignment="1">
      <alignment horizontal="center" wrapText="1"/>
    </xf>
    <xf numFmtId="164" fontId="36" fillId="0" borderId="53" xfId="0" applyNumberFormat="1" applyFont="1" applyFill="1" applyBorder="1" applyAlignment="1">
      <alignment horizontal="center" wrapText="1"/>
    </xf>
    <xf numFmtId="0" fontId="36" fillId="0" borderId="55" xfId="0" applyFont="1" applyFill="1" applyBorder="1" applyAlignment="1">
      <alignment horizontal="center" wrapText="1"/>
    </xf>
    <xf numFmtId="1" fontId="34" fillId="0" borderId="78" xfId="0" applyNumberFormat="1" applyFont="1" applyFill="1" applyBorder="1" applyAlignment="1">
      <alignment horizontal="center" vertical="center" wrapText="1"/>
    </xf>
    <xf numFmtId="1" fontId="34" fillId="0" borderId="53" xfId="0" applyNumberFormat="1" applyFont="1" applyFill="1" applyBorder="1" applyAlignment="1">
      <alignment horizontal="center" vertical="center" wrapText="1"/>
    </xf>
    <xf numFmtId="1" fontId="34" fillId="0" borderId="55" xfId="0" applyNumberFormat="1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6" fillId="0" borderId="66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164" fontId="36" fillId="0" borderId="53" xfId="0" applyNumberFormat="1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wrapText="1"/>
    </xf>
    <xf numFmtId="1" fontId="34" fillId="2" borderId="67" xfId="0" applyNumberFormat="1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15" xfId="0" applyFont="1" applyFill="1" applyBorder="1" applyAlignment="1" applyProtection="1">
      <alignment vertical="center" wrapText="1"/>
      <protection locked="0"/>
    </xf>
    <xf numFmtId="0" fontId="7" fillId="0" borderId="3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1" fillId="0" borderId="0" xfId="0" applyFont="1"/>
    <xf numFmtId="0" fontId="35" fillId="0" borderId="0" xfId="0" applyFont="1" applyAlignment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Continuous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16" fontId="35" fillId="0" borderId="38" xfId="0" applyNumberFormat="1" applyFont="1" applyBorder="1" applyAlignment="1" applyProtection="1">
      <alignment horizontal="center" vertical="center"/>
      <protection locked="0"/>
    </xf>
    <xf numFmtId="167" fontId="36" fillId="0" borderId="66" xfId="0" applyNumberFormat="1" applyFont="1" applyBorder="1" applyAlignment="1">
      <alignment vertical="center"/>
    </xf>
    <xf numFmtId="0" fontId="35" fillId="0" borderId="38" xfId="0" applyFont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167" fontId="36" fillId="0" borderId="66" xfId="0" applyNumberFormat="1" applyFont="1" applyBorder="1" applyAlignment="1">
      <alignment horizontal="left" vertical="center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 wrapText="1"/>
      <protection locked="0"/>
    </xf>
    <xf numFmtId="167" fontId="36" fillId="0" borderId="48" xfId="0" applyNumberFormat="1" applyFont="1" applyBorder="1" applyAlignment="1">
      <alignment horizontal="left" vertical="center"/>
    </xf>
    <xf numFmtId="167" fontId="36" fillId="2" borderId="67" xfId="0" applyNumberFormat="1" applyFont="1" applyFill="1" applyBorder="1" applyAlignment="1">
      <alignment horizontal="left" vertical="center"/>
    </xf>
    <xf numFmtId="0" fontId="35" fillId="0" borderId="68" xfId="0" applyFont="1" applyBorder="1" applyAlignment="1" applyProtection="1">
      <alignment horizontal="center" vertical="center"/>
      <protection locked="0"/>
    </xf>
    <xf numFmtId="165" fontId="36" fillId="0" borderId="62" xfId="0" applyNumberFormat="1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7" fontId="35" fillId="0" borderId="0" xfId="0" applyNumberFormat="1" applyFont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right" vertical="center" wrapText="1"/>
    </xf>
    <xf numFmtId="0" fontId="36" fillId="0" borderId="6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164" fontId="36" fillId="0" borderId="42" xfId="0" applyNumberFormat="1" applyFont="1" applyFill="1" applyBorder="1" applyAlignment="1">
      <alignment horizontal="center" vertical="center"/>
    </xf>
    <xf numFmtId="0" fontId="36" fillId="0" borderId="77" xfId="0" applyFont="1" applyFill="1" applyBorder="1" applyAlignment="1">
      <alignment horizontal="center" vertical="center"/>
    </xf>
    <xf numFmtId="1" fontId="34" fillId="0" borderId="62" xfId="0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7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0" fillId="0" borderId="38" xfId="0" applyFont="1" applyBorder="1" applyAlignment="1">
      <alignment horizontal="centerContinuous" vertical="center"/>
    </xf>
    <xf numFmtId="0" fontId="40" fillId="0" borderId="1" xfId="0" applyFont="1" applyBorder="1" applyAlignment="1">
      <alignment horizontal="centerContinuous" vertical="center"/>
    </xf>
    <xf numFmtId="0" fontId="40" fillId="0" borderId="24" xfId="0" applyFont="1" applyBorder="1" applyAlignment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/>
      <protection locked="0"/>
    </xf>
    <xf numFmtId="1" fontId="35" fillId="0" borderId="75" xfId="0" applyNumberFormat="1" applyFont="1" applyBorder="1" applyAlignment="1" applyProtection="1">
      <alignment horizontal="center" vertical="center"/>
      <protection locked="0"/>
    </xf>
    <xf numFmtId="1" fontId="35" fillId="0" borderId="10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36" fillId="0" borderId="30" xfId="0" applyFont="1" applyBorder="1" applyAlignment="1" applyProtection="1">
      <alignment horizontal="right" vertical="center" wrapText="1"/>
      <protection locked="0"/>
    </xf>
    <xf numFmtId="1" fontId="35" fillId="0" borderId="37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>
      <alignment horizontal="center" vertical="center"/>
    </xf>
    <xf numFmtId="1" fontId="35" fillId="0" borderId="2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 vertical="center"/>
    </xf>
    <xf numFmtId="1" fontId="35" fillId="0" borderId="24" xfId="0" applyNumberFormat="1" applyFont="1" applyFill="1" applyBorder="1" applyAlignment="1" applyProtection="1">
      <alignment horizontal="center" vertical="center"/>
      <protection locked="0"/>
    </xf>
    <xf numFmtId="1" fontId="35" fillId="0" borderId="10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Fill="1" applyBorder="1" applyAlignment="1" applyProtection="1">
      <alignment horizontal="center" vertical="center"/>
      <protection locked="0"/>
    </xf>
    <xf numFmtId="1" fontId="35" fillId="0" borderId="10" xfId="0" applyNumberFormat="1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 applyProtection="1">
      <alignment horizontal="center" vertical="center"/>
      <protection locked="0"/>
    </xf>
    <xf numFmtId="1" fontId="35" fillId="0" borderId="15" xfId="0" applyNumberFormat="1" applyFont="1" applyFill="1" applyBorder="1" applyAlignment="1">
      <alignment horizontal="center" vertical="center"/>
    </xf>
    <xf numFmtId="1" fontId="35" fillId="0" borderId="15" xfId="0" applyNumberFormat="1" applyFont="1" applyFill="1" applyBorder="1" applyAlignment="1" applyProtection="1">
      <alignment horizontal="center" vertical="center"/>
      <protection locked="0"/>
    </xf>
    <xf numFmtId="1" fontId="35" fillId="0" borderId="32" xfId="0" applyNumberFormat="1" applyFont="1" applyFill="1" applyBorder="1" applyAlignment="1" applyProtection="1">
      <alignment horizontal="center" vertical="center"/>
      <protection locked="0"/>
    </xf>
    <xf numFmtId="1" fontId="35" fillId="0" borderId="4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Fill="1" applyBorder="1" applyAlignment="1">
      <alignment horizontal="center" vertical="center" wrapText="1"/>
    </xf>
    <xf numFmtId="1" fontId="35" fillId="0" borderId="67" xfId="0" applyNumberFormat="1" applyFont="1" applyBorder="1" applyAlignment="1" applyProtection="1">
      <alignment horizontal="center" vertical="center"/>
      <protection locked="0"/>
    </xf>
    <xf numFmtId="1" fontId="35" fillId="0" borderId="2" xfId="0" applyNumberFormat="1" applyFont="1" applyBorder="1" applyAlignment="1" applyProtection="1">
      <alignment horizontal="center" vertical="center"/>
      <protection locked="0"/>
    </xf>
    <xf numFmtId="0" fontId="35" fillId="0" borderId="15" xfId="0" applyNumberFormat="1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Fill="1" applyBorder="1" applyAlignment="1">
      <alignment horizontal="center" vertical="center"/>
    </xf>
    <xf numFmtId="1" fontId="35" fillId="0" borderId="15" xfId="0" applyNumberFormat="1" applyFont="1" applyFill="1" applyBorder="1" applyAlignment="1">
      <alignment horizontal="center" vertical="center" wrapText="1"/>
    </xf>
    <xf numFmtId="1" fontId="35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32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1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24" xfId="0" applyNumberFormat="1" applyFont="1" applyFill="1" applyBorder="1" applyAlignment="1">
      <alignment horizontal="center" vertical="center"/>
    </xf>
    <xf numFmtId="0" fontId="35" fillId="0" borderId="58" xfId="0" applyNumberFormat="1" applyFont="1" applyFill="1" applyBorder="1" applyAlignment="1" applyProtection="1">
      <alignment horizontal="center" vertical="center"/>
      <protection locked="0"/>
    </xf>
    <xf numFmtId="0" fontId="35" fillId="0" borderId="58" xfId="0" applyFont="1" applyFill="1" applyBorder="1" applyAlignment="1" applyProtection="1">
      <alignment horizontal="center" vertical="center" wrapText="1"/>
      <protection locked="0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 applyProtection="1">
      <alignment horizontal="center" vertical="center"/>
      <protection locked="0"/>
    </xf>
    <xf numFmtId="0" fontId="35" fillId="0" borderId="58" xfId="0" applyFont="1" applyFill="1" applyBorder="1" applyAlignment="1">
      <alignment horizontal="center" vertical="center"/>
    </xf>
    <xf numFmtId="1" fontId="35" fillId="0" borderId="58" xfId="0" applyNumberFormat="1" applyFont="1" applyFill="1" applyBorder="1" applyAlignment="1">
      <alignment horizontal="center" vertical="center"/>
    </xf>
    <xf numFmtId="1" fontId="35" fillId="0" borderId="58" xfId="0" applyNumberFormat="1" applyFont="1" applyFill="1" applyBorder="1" applyAlignment="1" applyProtection="1">
      <alignment horizontal="center" vertical="center"/>
      <protection locked="0"/>
    </xf>
    <xf numFmtId="1" fontId="35" fillId="0" borderId="76" xfId="0" applyNumberFormat="1" applyFont="1" applyFill="1" applyBorder="1" applyAlignment="1">
      <alignment horizontal="center" vertical="center"/>
    </xf>
    <xf numFmtId="0" fontId="36" fillId="0" borderId="35" xfId="0" applyFont="1" applyBorder="1" applyAlignment="1" applyProtection="1">
      <alignment horizontal="center" vertical="center"/>
      <protection locked="0"/>
    </xf>
    <xf numFmtId="164" fontId="36" fillId="0" borderId="35" xfId="0" applyNumberFormat="1" applyFont="1" applyBorder="1" applyAlignment="1">
      <alignment horizontal="center" vertical="center"/>
    </xf>
    <xf numFmtId="1" fontId="36" fillId="0" borderId="35" xfId="0" applyNumberFormat="1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48" xfId="0" applyFont="1" applyBorder="1" applyAlignment="1" applyProtection="1">
      <alignment horizontal="center" vertical="center"/>
      <protection locked="0"/>
    </xf>
    <xf numFmtId="0" fontId="36" fillId="0" borderId="33" xfId="0" applyFont="1" applyBorder="1" applyAlignment="1" applyProtection="1">
      <alignment horizontal="center" vertical="center"/>
      <protection locked="0"/>
    </xf>
    <xf numFmtId="164" fontId="36" fillId="0" borderId="33" xfId="0" applyNumberFormat="1" applyFont="1" applyBorder="1" applyAlignment="1">
      <alignment horizontal="center" vertical="center"/>
    </xf>
    <xf numFmtId="1" fontId="36" fillId="0" borderId="33" xfId="0" applyNumberFormat="1" applyFont="1" applyBorder="1" applyAlignment="1">
      <alignment horizontal="center" vertical="center"/>
    </xf>
    <xf numFmtId="1" fontId="36" fillId="0" borderId="28" xfId="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164" fontId="36" fillId="0" borderId="53" xfId="0" applyNumberFormat="1" applyFont="1" applyBorder="1" applyAlignment="1">
      <alignment horizontal="center" vertical="center"/>
    </xf>
    <xf numFmtId="1" fontId="36" fillId="0" borderId="60" xfId="0" applyNumberFormat="1" applyFont="1" applyBorder="1" applyAlignment="1">
      <alignment horizontal="center" vertical="center"/>
    </xf>
    <xf numFmtId="1" fontId="35" fillId="0" borderId="75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44" fillId="3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vertical="center"/>
    </xf>
    <xf numFmtId="1" fontId="35" fillId="0" borderId="1" xfId="0" applyNumberFormat="1" applyFont="1" applyFill="1" applyBorder="1" applyAlignment="1" applyProtection="1">
      <alignment horizontal="center" vertical="center"/>
      <protection hidden="1"/>
    </xf>
    <xf numFmtId="1" fontId="35" fillId="0" borderId="24" xfId="0" applyNumberFormat="1" applyFont="1" applyFill="1" applyBorder="1" applyAlignment="1" applyProtection="1">
      <alignment horizontal="center" vertical="center"/>
      <protection hidden="1"/>
    </xf>
    <xf numFmtId="1" fontId="35" fillId="0" borderId="34" xfId="0" applyNumberFormat="1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vertical="center" wrapText="1"/>
      <protection locked="0"/>
    </xf>
    <xf numFmtId="0" fontId="35" fillId="0" borderId="1" xfId="0" applyFont="1" applyFill="1" applyBorder="1" applyAlignment="1">
      <alignment vertical="center" wrapText="1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left" vertical="center" wrapText="1"/>
    </xf>
    <xf numFmtId="0" fontId="35" fillId="0" borderId="58" xfId="0" applyFont="1" applyBorder="1" applyAlignment="1" applyProtection="1">
      <alignment vertical="center" wrapText="1"/>
      <protection locked="0"/>
    </xf>
    <xf numFmtId="0" fontId="36" fillId="0" borderId="60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58" xfId="0" applyFont="1" applyFill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>
      <alignment horizontal="center"/>
    </xf>
    <xf numFmtId="1" fontId="35" fillId="0" borderId="4" xfId="0" applyNumberFormat="1" applyFont="1" applyFill="1" applyBorder="1" applyAlignment="1">
      <alignment horizontal="center" vertical="center"/>
    </xf>
    <xf numFmtId="1" fontId="35" fillId="0" borderId="38" xfId="0" applyNumberFormat="1" applyFont="1" applyFill="1" applyBorder="1" applyAlignment="1">
      <alignment horizontal="center" vertical="center"/>
    </xf>
    <xf numFmtId="0" fontId="35" fillId="0" borderId="15" xfId="0" applyFont="1" applyFill="1" applyBorder="1" applyAlignment="1" applyProtection="1">
      <alignment horizontal="left" vertical="center" wrapText="1"/>
      <protection locked="0"/>
    </xf>
    <xf numFmtId="0" fontId="36" fillId="2" borderId="2" xfId="0" applyFont="1" applyFill="1" applyBorder="1" applyAlignment="1">
      <alignment horizontal="center" vertical="center"/>
    </xf>
    <xf numFmtId="164" fontId="36" fillId="2" borderId="2" xfId="0" applyNumberFormat="1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9" fillId="0" borderId="5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12" fillId="0" borderId="69" xfId="0" applyFont="1" applyBorder="1" applyAlignment="1">
      <alignment horizontal="center" vertical="center" textRotation="90" wrapText="1"/>
    </xf>
    <xf numFmtId="0" fontId="12" fillId="0" borderId="71" xfId="0" applyFont="1" applyBorder="1" applyAlignment="1">
      <alignment horizontal="center" vertical="center" textRotation="90" wrapText="1"/>
    </xf>
    <xf numFmtId="0" fontId="33" fillId="0" borderId="71" xfId="0" applyFont="1" applyBorder="1" applyAlignment="1">
      <alignment horizontal="center" vertical="center" textRotation="90" wrapText="1"/>
    </xf>
    <xf numFmtId="0" fontId="33" fillId="0" borderId="70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textRotation="90"/>
    </xf>
    <xf numFmtId="0" fontId="36" fillId="0" borderId="37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36" fillId="0" borderId="24" xfId="0" applyFont="1" applyBorder="1" applyAlignment="1">
      <alignment horizontal="center" vertical="center" textRotation="90"/>
    </xf>
    <xf numFmtId="0" fontId="36" fillId="0" borderId="58" xfId="0" applyFont="1" applyBorder="1" applyAlignment="1">
      <alignment horizontal="center" vertical="center" textRotation="90"/>
    </xf>
    <xf numFmtId="0" fontId="36" fillId="0" borderId="76" xfId="0" applyFont="1" applyBorder="1" applyAlignment="1">
      <alignment horizontal="center" vertical="center" textRotation="90"/>
    </xf>
    <xf numFmtId="0" fontId="27" fillId="0" borderId="35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 textRotation="90"/>
    </xf>
    <xf numFmtId="0" fontId="12" fillId="0" borderId="71" xfId="0" applyFont="1" applyBorder="1" applyAlignment="1">
      <alignment horizontal="center" vertical="center" textRotation="90"/>
    </xf>
    <xf numFmtId="0" fontId="12" fillId="0" borderId="70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4" fillId="0" borderId="69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4" fillId="0" borderId="70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3" fillId="0" borderId="73" xfId="0" applyFont="1" applyBorder="1" applyAlignment="1">
      <alignment horizontal="center" vertical="center" textRotation="90" wrapText="1"/>
    </xf>
    <xf numFmtId="0" fontId="43" fillId="0" borderId="79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39" fillId="0" borderId="80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73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68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/>
    </xf>
    <xf numFmtId="0" fontId="35" fillId="0" borderId="58" xfId="0" applyFont="1" applyBorder="1" applyAlignment="1">
      <alignment horizontal="center" vertical="center" textRotation="90"/>
    </xf>
    <xf numFmtId="0" fontId="36" fillId="0" borderId="3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 wrapText="1"/>
    </xf>
    <xf numFmtId="0" fontId="35" fillId="0" borderId="58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38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6" fillId="0" borderId="73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6" fillId="0" borderId="74" xfId="0" applyFont="1" applyBorder="1" applyAlignment="1">
      <alignment horizontal="center"/>
    </xf>
    <xf numFmtId="0" fontId="35" fillId="0" borderId="3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2" fontId="35" fillId="0" borderId="62" xfId="0" applyNumberFormat="1" applyFont="1" applyBorder="1" applyAlignment="1">
      <alignment horizontal="center" vertical="center" wrapText="1"/>
    </xf>
    <xf numFmtId="2" fontId="35" fillId="0" borderId="67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textRotation="90" wrapText="1"/>
    </xf>
    <xf numFmtId="0" fontId="28" fillId="0" borderId="34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82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167" fontId="35" fillId="0" borderId="81" xfId="0" applyNumberFormat="1" applyFont="1" applyBorder="1" applyAlignment="1" applyProtection="1">
      <alignment horizontal="center" vertical="center"/>
      <protection locked="0"/>
    </xf>
    <xf numFmtId="167" fontId="35" fillId="0" borderId="49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86" t="s">
        <v>155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139"/>
      <c r="O1" s="139"/>
      <c r="P1" s="139"/>
      <c r="Q1" s="140"/>
      <c r="R1" s="486"/>
      <c r="S1" s="486"/>
      <c r="T1" s="486"/>
      <c r="U1" s="486"/>
      <c r="V1" s="486"/>
      <c r="W1" s="486"/>
      <c r="X1" s="486"/>
      <c r="Y1" s="486"/>
      <c r="Z1" s="486"/>
      <c r="AA1" s="138"/>
      <c r="AB1" s="138"/>
      <c r="AC1" s="486"/>
      <c r="AD1" s="486"/>
      <c r="AE1" s="486"/>
      <c r="AF1" s="486"/>
      <c r="AG1" s="486"/>
      <c r="AH1" s="486"/>
      <c r="AI1" s="486"/>
      <c r="AJ1" s="486"/>
      <c r="AK1" s="486"/>
      <c r="AL1" s="138"/>
      <c r="AM1" s="138"/>
      <c r="AN1" s="486"/>
      <c r="AO1" s="486"/>
      <c r="AP1" s="486"/>
      <c r="AQ1" s="486"/>
      <c r="AR1" s="486"/>
      <c r="AS1" s="486"/>
      <c r="AT1" s="486"/>
      <c r="AU1" s="486"/>
      <c r="AV1" s="486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137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137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124"/>
      <c r="AY2" s="498" t="s">
        <v>156</v>
      </c>
      <c r="AZ2" s="498"/>
      <c r="BA2" s="498"/>
      <c r="BB2" s="498"/>
      <c r="BC2" s="498"/>
      <c r="BD2" s="498"/>
      <c r="BE2" s="498"/>
      <c r="BF2" s="498"/>
      <c r="BG2" s="498"/>
      <c r="BH2" s="498"/>
      <c r="BI2" s="498"/>
      <c r="BJ2" s="498"/>
      <c r="BK2" s="82"/>
    </row>
    <row r="3" spans="1:63" ht="18.75">
      <c r="A3" s="490" t="s">
        <v>228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83"/>
      <c r="Q3" s="83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81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81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91" t="s">
        <v>158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83"/>
      <c r="Q4" s="83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136"/>
      <c r="AC4" s="490"/>
      <c r="AD4" s="490"/>
      <c r="AE4" s="490"/>
      <c r="AF4" s="490"/>
      <c r="AG4" s="490"/>
      <c r="AH4" s="490"/>
      <c r="AI4" s="490"/>
      <c r="AJ4" s="490"/>
      <c r="AK4" s="490"/>
      <c r="AL4" s="490"/>
      <c r="AM4" s="136"/>
      <c r="AN4" s="490"/>
      <c r="AO4" s="490"/>
      <c r="AP4" s="490"/>
      <c r="AQ4" s="490"/>
      <c r="AR4" s="490"/>
      <c r="AS4" s="490"/>
      <c r="AT4" s="490"/>
      <c r="AU4" s="490"/>
      <c r="AV4" s="490"/>
      <c r="AW4" s="490"/>
      <c r="AX4" s="81"/>
      <c r="AY4" s="81"/>
      <c r="AZ4" s="81"/>
      <c r="BA4" s="81"/>
      <c r="BB4" s="499" t="s">
        <v>225</v>
      </c>
      <c r="BC4" s="500"/>
      <c r="BD4" s="500"/>
      <c r="BE4" s="500"/>
      <c r="BF4" s="500"/>
      <c r="BG4" s="500"/>
      <c r="BH4" s="500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01" t="s">
        <v>227</v>
      </c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  <c r="AJ9" s="501"/>
      <c r="AK9" s="501"/>
      <c r="AL9" s="501"/>
      <c r="AM9" s="501"/>
      <c r="AN9" s="501"/>
      <c r="AO9" s="501"/>
      <c r="AP9" s="501"/>
      <c r="AQ9" s="501"/>
      <c r="AR9" s="501"/>
      <c r="AS9" s="501"/>
      <c r="AT9" s="501"/>
      <c r="AU9" s="501"/>
      <c r="AV9" s="501"/>
      <c r="AW9" s="501"/>
      <c r="AX9" s="501"/>
      <c r="AY9" s="501"/>
      <c r="AZ9" s="501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493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487" t="s">
        <v>169</v>
      </c>
      <c r="L14" s="488"/>
      <c r="M14" s="488"/>
      <c r="N14" s="4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487" t="s">
        <v>174</v>
      </c>
      <c r="AG14" s="488"/>
      <c r="AH14" s="488"/>
      <c r="AI14" s="488"/>
      <c r="AJ14" s="489"/>
      <c r="AK14" s="487" t="s">
        <v>175</v>
      </c>
      <c r="AL14" s="488"/>
      <c r="AM14" s="488"/>
      <c r="AN14" s="149"/>
      <c r="AO14" s="146" t="s">
        <v>176</v>
      </c>
      <c r="AP14" s="89"/>
      <c r="AQ14" s="89"/>
      <c r="AR14" s="89"/>
      <c r="AS14" s="487" t="s">
        <v>177</v>
      </c>
      <c r="AT14" s="488"/>
      <c r="AU14" s="488"/>
      <c r="AV14" s="488"/>
      <c r="AW14" s="489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497" t="s">
        <v>185</v>
      </c>
      <c r="BI14" s="497" t="s">
        <v>186</v>
      </c>
      <c r="BJ14" s="497" t="s">
        <v>166</v>
      </c>
      <c r="BK14" s="82"/>
    </row>
    <row r="15" spans="1:63" ht="15">
      <c r="A15" s="494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494"/>
      <c r="BI15" s="494"/>
      <c r="BJ15" s="494"/>
      <c r="BK15" s="82"/>
    </row>
    <row r="16" spans="1:63" ht="15">
      <c r="A16" s="494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494"/>
      <c r="BI16" s="494"/>
      <c r="BJ16" s="494"/>
      <c r="BK16" s="82"/>
    </row>
    <row r="17" spans="1:65" ht="15.75" thickBot="1">
      <c r="A17" s="495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495"/>
      <c r="BI17" s="495"/>
      <c r="BJ17" s="495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  <mergeCell ref="AN3:AW3"/>
    <mergeCell ref="R2:AA2"/>
    <mergeCell ref="AC2:AL2"/>
    <mergeCell ref="AF14:AJ14"/>
    <mergeCell ref="A14:A17"/>
    <mergeCell ref="B1:M1"/>
    <mergeCell ref="R1:Z1"/>
    <mergeCell ref="K14:N14"/>
    <mergeCell ref="A3:O3"/>
    <mergeCell ref="A4:O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86" t="s">
        <v>155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139"/>
      <c r="O1" s="139"/>
      <c r="P1" s="139"/>
      <c r="Q1" s="140"/>
      <c r="R1" s="486"/>
      <c r="S1" s="486"/>
      <c r="T1" s="486"/>
      <c r="U1" s="486"/>
      <c r="V1" s="486"/>
      <c r="W1" s="486"/>
      <c r="X1" s="486"/>
      <c r="Y1" s="486"/>
      <c r="Z1" s="486"/>
      <c r="AA1" s="138"/>
      <c r="AB1" s="138"/>
      <c r="AC1" s="486"/>
      <c r="AD1" s="486"/>
      <c r="AE1" s="486"/>
      <c r="AF1" s="486"/>
      <c r="AG1" s="486"/>
      <c r="AH1" s="486"/>
      <c r="AI1" s="486"/>
      <c r="AJ1" s="486"/>
      <c r="AK1" s="486"/>
      <c r="AL1" s="138"/>
      <c r="AM1" s="138"/>
      <c r="AN1" s="486"/>
      <c r="AO1" s="486"/>
      <c r="AP1" s="486"/>
      <c r="AQ1" s="486"/>
      <c r="AR1" s="486"/>
      <c r="AS1" s="486"/>
      <c r="AT1" s="486"/>
      <c r="AU1" s="486"/>
      <c r="AV1" s="486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137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137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124"/>
      <c r="AY2" s="498" t="s">
        <v>156</v>
      </c>
      <c r="AZ2" s="498"/>
      <c r="BA2" s="498"/>
      <c r="BB2" s="498"/>
      <c r="BC2" s="498"/>
      <c r="BD2" s="498"/>
      <c r="BE2" s="498"/>
      <c r="BF2" s="498"/>
      <c r="BG2" s="498"/>
      <c r="BH2" s="498"/>
      <c r="BI2" s="498"/>
      <c r="BJ2" s="498"/>
      <c r="BK2" s="82"/>
    </row>
    <row r="3" spans="1:63" ht="18.75">
      <c r="A3" s="490" t="s">
        <v>247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83"/>
      <c r="Q3" s="83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81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81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91" t="s">
        <v>158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83"/>
      <c r="Q4" s="83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136"/>
      <c r="AC4" s="490"/>
      <c r="AD4" s="490"/>
      <c r="AE4" s="490"/>
      <c r="AF4" s="490"/>
      <c r="AG4" s="490"/>
      <c r="AH4" s="490"/>
      <c r="AI4" s="490"/>
      <c r="AJ4" s="490"/>
      <c r="AK4" s="490"/>
      <c r="AL4" s="490"/>
      <c r="AM4" s="136"/>
      <c r="AN4" s="490"/>
      <c r="AO4" s="490"/>
      <c r="AP4" s="490"/>
      <c r="AQ4" s="490"/>
      <c r="AR4" s="490"/>
      <c r="AS4" s="490"/>
      <c r="AT4" s="490"/>
      <c r="AU4" s="490"/>
      <c r="AV4" s="490"/>
      <c r="AW4" s="490"/>
      <c r="AX4" s="81"/>
      <c r="AY4" s="81"/>
      <c r="AZ4" s="81"/>
      <c r="BA4" s="81"/>
      <c r="BB4" s="499" t="s">
        <v>225</v>
      </c>
      <c r="BC4" s="500"/>
      <c r="BD4" s="500"/>
      <c r="BE4" s="500"/>
      <c r="BF4" s="500"/>
      <c r="BG4" s="500"/>
      <c r="BH4" s="500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01" t="s">
        <v>227</v>
      </c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  <c r="AJ9" s="501"/>
      <c r="AK9" s="501"/>
      <c r="AL9" s="501"/>
      <c r="AM9" s="501"/>
      <c r="AN9" s="501"/>
      <c r="AO9" s="501"/>
      <c r="AP9" s="501"/>
      <c r="AQ9" s="501"/>
      <c r="AR9" s="501"/>
      <c r="AS9" s="501"/>
      <c r="AT9" s="501"/>
      <c r="AU9" s="501"/>
      <c r="AV9" s="501"/>
      <c r="AW9" s="501"/>
      <c r="AX9" s="501"/>
      <c r="AY9" s="501"/>
      <c r="AZ9" s="501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493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487" t="s">
        <v>175</v>
      </c>
      <c r="AK14" s="488"/>
      <c r="AL14" s="488"/>
      <c r="AM14" s="488"/>
      <c r="AN14" s="489"/>
      <c r="AO14" s="89" t="s">
        <v>176</v>
      </c>
      <c r="AP14" s="89"/>
      <c r="AQ14" s="89"/>
      <c r="AR14" s="89"/>
      <c r="AS14" s="487" t="s">
        <v>177</v>
      </c>
      <c r="AT14" s="488"/>
      <c r="AU14" s="488"/>
      <c r="AV14" s="489"/>
      <c r="AW14" s="487" t="s">
        <v>178</v>
      </c>
      <c r="AX14" s="488"/>
      <c r="AY14" s="488"/>
      <c r="AZ14" s="488"/>
      <c r="BA14" s="489"/>
      <c r="BB14" s="89" t="s">
        <v>179</v>
      </c>
      <c r="BC14" s="497" t="s">
        <v>241</v>
      </c>
      <c r="BD14" s="497" t="s">
        <v>243</v>
      </c>
      <c r="BE14" s="497" t="s">
        <v>242</v>
      </c>
      <c r="BF14" s="505" t="s">
        <v>244</v>
      </c>
      <c r="BG14" s="497" t="s">
        <v>245</v>
      </c>
      <c r="BH14" s="497" t="s">
        <v>185</v>
      </c>
      <c r="BI14" s="497" t="s">
        <v>186</v>
      </c>
      <c r="BJ14" s="497" t="s">
        <v>166</v>
      </c>
      <c r="BK14" s="82"/>
    </row>
    <row r="15" spans="1:63" ht="15">
      <c r="A15" s="494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503"/>
      <c r="BD15" s="503"/>
      <c r="BE15" s="503"/>
      <c r="BF15" s="506"/>
      <c r="BG15" s="503"/>
      <c r="BH15" s="494"/>
      <c r="BI15" s="494"/>
      <c r="BJ15" s="494"/>
      <c r="BK15" s="82"/>
    </row>
    <row r="16" spans="1:63" ht="15">
      <c r="A16" s="494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503"/>
      <c r="BD16" s="503"/>
      <c r="BE16" s="503"/>
      <c r="BF16" s="506"/>
      <c r="BG16" s="503"/>
      <c r="BH16" s="494"/>
      <c r="BI16" s="494"/>
      <c r="BJ16" s="494"/>
      <c r="BK16" s="82"/>
    </row>
    <row r="17" spans="1:65" ht="15" customHeight="1" thickBot="1">
      <c r="A17" s="495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504"/>
      <c r="BD17" s="504"/>
      <c r="BE17" s="504"/>
      <c r="BF17" s="507"/>
      <c r="BG17" s="504"/>
      <c r="BH17" s="495"/>
      <c r="BI17" s="495"/>
      <c r="BJ17" s="495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4"/>
  <sheetViews>
    <sheetView showZeros="0" view="pageBreakPreview" topLeftCell="A26" zoomScale="95" zoomScaleNormal="95" zoomScaleSheetLayoutView="95" workbookViewId="0">
      <selection activeCell="Q41" sqref="Q41:AA41"/>
    </sheetView>
  </sheetViews>
  <sheetFormatPr defaultRowHeight="12.75"/>
  <cols>
    <col min="1" max="1" width="9.140625" style="256"/>
    <col min="2" max="2" width="3.7109375" style="256" customWidth="1"/>
    <col min="3" max="3" width="3.5703125" style="256" customWidth="1"/>
    <col min="4" max="4" width="3.28515625" style="256" customWidth="1"/>
    <col min="5" max="7" width="3.5703125" style="256" customWidth="1"/>
    <col min="8" max="9" width="3.42578125" style="256" customWidth="1"/>
    <col min="10" max="10" width="3.5703125" style="256" customWidth="1"/>
    <col min="11" max="11" width="3.140625" style="256" customWidth="1"/>
    <col min="12" max="14" width="3.5703125" style="256" customWidth="1"/>
    <col min="15" max="15" width="3.140625" style="256" customWidth="1"/>
    <col min="16" max="23" width="3.5703125" style="256" customWidth="1"/>
    <col min="24" max="24" width="3.140625" style="256" customWidth="1"/>
    <col min="25" max="27" width="3.5703125" style="256" customWidth="1"/>
    <col min="28" max="28" width="3.140625" style="256" customWidth="1"/>
    <col min="29" max="40" width="3.5703125" style="256" customWidth="1"/>
    <col min="41" max="41" width="3.140625" style="256" customWidth="1"/>
    <col min="42" max="49" width="3.5703125" style="256" customWidth="1"/>
    <col min="50" max="50" width="3.140625" style="256" customWidth="1"/>
    <col min="51" max="53" width="3.5703125" style="256" customWidth="1"/>
    <col min="54" max="16384" width="9.140625" style="256"/>
  </cols>
  <sheetData>
    <row r="1" spans="1:53" ht="25.5" customHeight="1">
      <c r="A1" s="565" t="s">
        <v>288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</row>
    <row r="2" spans="1:53" ht="21.75" customHeight="1">
      <c r="A2" s="565" t="s">
        <v>280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</row>
    <row r="3" spans="1:53" ht="18.75" customHeight="1">
      <c r="A3" s="565" t="s">
        <v>440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5"/>
      <c r="AE3" s="565"/>
      <c r="AF3" s="565"/>
      <c r="AG3" s="565"/>
      <c r="AH3" s="565"/>
      <c r="AI3" s="565"/>
      <c r="AJ3" s="565"/>
      <c r="AK3" s="565"/>
      <c r="AL3" s="565"/>
      <c r="AM3" s="565"/>
      <c r="AN3" s="565"/>
      <c r="AO3" s="565"/>
      <c r="AP3" s="565"/>
      <c r="AQ3" s="565"/>
      <c r="AR3" s="565"/>
      <c r="AS3" s="565"/>
      <c r="AT3" s="565"/>
      <c r="AU3" s="565"/>
      <c r="AV3" s="565"/>
      <c r="AW3" s="565"/>
      <c r="AX3" s="565"/>
      <c r="AY3" s="565"/>
      <c r="AZ3" s="565"/>
      <c r="BA3" s="565"/>
    </row>
    <row r="4" spans="1:53" s="189" customFormat="1" ht="18.75">
      <c r="A4" s="18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AI4" s="396" t="s">
        <v>294</v>
      </c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396"/>
      <c r="AW4" s="396"/>
      <c r="AX4" s="396"/>
    </row>
    <row r="5" spans="1:53" s="189" customFormat="1" ht="18.75">
      <c r="A5" s="18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AI5" s="187" t="s">
        <v>281</v>
      </c>
      <c r="AK5" s="180"/>
      <c r="AL5" s="180"/>
      <c r="AM5" s="180"/>
      <c r="AN5" s="180"/>
      <c r="AO5" s="180"/>
      <c r="AP5" s="180"/>
      <c r="AQ5" s="180"/>
      <c r="AR5" s="180"/>
      <c r="AS5" s="396"/>
      <c r="AT5" s="396"/>
      <c r="AU5" s="396"/>
      <c r="AV5" s="396"/>
      <c r="AW5" s="396"/>
      <c r="AX5" s="396"/>
    </row>
    <row r="6" spans="1:53" s="189" customFormat="1" ht="18.75">
      <c r="A6" s="187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AI6" s="187" t="s">
        <v>416</v>
      </c>
      <c r="AV6" s="396"/>
      <c r="AW6" s="396"/>
      <c r="AX6" s="396"/>
    </row>
    <row r="7" spans="1:53" s="189" customFormat="1" ht="18.75">
      <c r="A7" s="187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AI7" s="187" t="s">
        <v>325</v>
      </c>
      <c r="AV7" s="396"/>
      <c r="AW7" s="396"/>
      <c r="AX7" s="396"/>
    </row>
    <row r="8" spans="1:53" s="189" customFormat="1" ht="18.75">
      <c r="A8" s="187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AI8" s="187" t="s">
        <v>403</v>
      </c>
      <c r="AV8" s="396"/>
      <c r="AW8" s="396"/>
      <c r="AX8" s="396"/>
    </row>
    <row r="9" spans="1:53" s="189" customFormat="1" ht="18.75">
      <c r="A9" s="187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AI9" s="187"/>
      <c r="AV9" s="396"/>
      <c r="AW9" s="396"/>
      <c r="AX9" s="396"/>
    </row>
    <row r="10" spans="1:53" s="189" customFormat="1" ht="18.75">
      <c r="A10" s="187"/>
      <c r="AI10" s="396" t="s">
        <v>299</v>
      </c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</row>
    <row r="11" spans="1:53" ht="20.25">
      <c r="A11" s="566" t="s">
        <v>282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566"/>
      <c r="AN11" s="566"/>
      <c r="AO11" s="566"/>
      <c r="AP11" s="566"/>
      <c r="AQ11" s="566"/>
      <c r="AR11" s="566"/>
      <c r="AS11" s="566"/>
      <c r="AT11" s="566"/>
      <c r="AU11" s="566"/>
      <c r="AV11" s="566"/>
      <c r="AW11" s="566"/>
      <c r="AX11" s="566"/>
      <c r="AY11" s="566"/>
      <c r="AZ11" s="566"/>
      <c r="BA11" s="566"/>
    </row>
    <row r="12" spans="1:53" ht="18.75">
      <c r="A12" s="569" t="s">
        <v>401</v>
      </c>
      <c r="B12" s="569"/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569"/>
      <c r="Q12" s="569"/>
      <c r="R12" s="569"/>
      <c r="S12" s="569"/>
      <c r="T12" s="569"/>
      <c r="U12" s="569"/>
      <c r="V12" s="569"/>
      <c r="W12" s="569"/>
      <c r="X12" s="569"/>
      <c r="Y12" s="569"/>
      <c r="Z12" s="569"/>
      <c r="AA12" s="569"/>
      <c r="AB12" s="569"/>
      <c r="AC12" s="569"/>
      <c r="AD12" s="569"/>
      <c r="AE12" s="569"/>
      <c r="AF12" s="569"/>
      <c r="AG12" s="569"/>
      <c r="AH12" s="569"/>
      <c r="AI12" s="569"/>
      <c r="AJ12" s="569"/>
      <c r="AK12" s="569"/>
      <c r="AL12" s="569"/>
      <c r="AM12" s="569"/>
      <c r="AN12" s="569"/>
      <c r="AO12" s="569"/>
      <c r="AP12" s="569"/>
      <c r="AQ12" s="569"/>
      <c r="AR12" s="569"/>
      <c r="AS12" s="569"/>
      <c r="AT12" s="569"/>
      <c r="AU12" s="569"/>
      <c r="AV12" s="569"/>
      <c r="AW12" s="569"/>
      <c r="AX12" s="569"/>
      <c r="AY12" s="569"/>
      <c r="AZ12" s="569"/>
      <c r="BA12" s="569"/>
    </row>
    <row r="13" spans="1:53" s="189" customFormat="1" ht="18.75">
      <c r="A13" s="186"/>
      <c r="B13" s="516" t="s">
        <v>286</v>
      </c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 t="s">
        <v>293</v>
      </c>
      <c r="AB13" s="516"/>
      <c r="AC13" s="516"/>
      <c r="AD13" s="516"/>
      <c r="AE13" s="516"/>
      <c r="AF13" s="516"/>
      <c r="AG13" s="516"/>
      <c r="AH13" s="516"/>
      <c r="AI13" s="516"/>
      <c r="AJ13" s="516"/>
      <c r="AK13" s="516"/>
      <c r="AL13" s="516"/>
      <c r="AM13" s="516"/>
      <c r="AN13" s="516"/>
      <c r="AO13" s="516"/>
      <c r="AP13" s="516"/>
      <c r="AQ13" s="516"/>
      <c r="AR13" s="516"/>
      <c r="AS13" s="516"/>
      <c r="AT13" s="516"/>
      <c r="AU13" s="516"/>
      <c r="AV13" s="516"/>
      <c r="AW13" s="516"/>
      <c r="AX13" s="516"/>
      <c r="AY13" s="516"/>
      <c r="AZ13" s="516"/>
      <c r="BA13" s="516"/>
    </row>
    <row r="14" spans="1:53" s="189" customFormat="1" ht="15.75" customHeight="1">
      <c r="A14" s="397"/>
      <c r="B14" s="516" t="s">
        <v>283</v>
      </c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 t="s">
        <v>469</v>
      </c>
      <c r="AB14" s="516"/>
      <c r="AC14" s="516"/>
      <c r="AD14" s="516"/>
      <c r="AE14" s="516"/>
      <c r="AF14" s="516"/>
      <c r="AG14" s="516"/>
      <c r="AH14" s="516"/>
      <c r="AI14" s="516"/>
      <c r="AJ14" s="516"/>
      <c r="AK14" s="516"/>
      <c r="AL14" s="516"/>
      <c r="AM14" s="516"/>
      <c r="AN14" s="516"/>
      <c r="AO14" s="516"/>
      <c r="AP14" s="516"/>
      <c r="AQ14" s="516"/>
      <c r="AR14" s="516"/>
      <c r="AS14" s="516"/>
      <c r="AT14" s="516"/>
      <c r="AU14" s="516"/>
      <c r="AV14" s="516"/>
      <c r="AW14" s="516"/>
      <c r="AX14" s="516"/>
      <c r="AY14" s="516"/>
      <c r="AZ14" s="516"/>
      <c r="BA14" s="516"/>
    </row>
    <row r="15" spans="1:53" s="189" customFormat="1" ht="18.75">
      <c r="A15" s="186"/>
      <c r="B15" s="516" t="s">
        <v>284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6"/>
      <c r="Z15" s="516"/>
      <c r="AA15" s="516" t="s">
        <v>470</v>
      </c>
      <c r="AB15" s="516"/>
      <c r="AC15" s="516"/>
      <c r="AD15" s="516"/>
      <c r="AE15" s="516"/>
      <c r="AF15" s="516"/>
      <c r="AG15" s="516"/>
      <c r="AH15" s="516"/>
      <c r="AI15" s="516"/>
      <c r="AJ15" s="516"/>
      <c r="AK15" s="516"/>
      <c r="AL15" s="516"/>
      <c r="AM15" s="516"/>
      <c r="AN15" s="516"/>
      <c r="AO15" s="516"/>
      <c r="AP15" s="516"/>
      <c r="AQ15" s="516"/>
      <c r="AR15" s="516"/>
      <c r="AS15" s="516"/>
      <c r="AT15" s="516"/>
      <c r="AU15" s="516"/>
      <c r="AV15" s="516"/>
      <c r="AW15" s="516"/>
      <c r="AX15" s="516"/>
      <c r="AY15" s="516"/>
      <c r="AZ15" s="516"/>
      <c r="BA15" s="516"/>
    </row>
    <row r="16" spans="1:53" s="189" customFormat="1" ht="18.75">
      <c r="A16" s="186"/>
      <c r="B16" s="516" t="s">
        <v>324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516"/>
      <c r="AA16" s="516" t="s">
        <v>471</v>
      </c>
      <c r="AB16" s="516"/>
      <c r="AC16" s="516"/>
      <c r="AD16" s="516"/>
      <c r="AE16" s="516"/>
      <c r="AF16" s="516"/>
      <c r="AG16" s="516"/>
      <c r="AH16" s="516"/>
      <c r="AI16" s="516"/>
      <c r="AJ16" s="516"/>
      <c r="AK16" s="516"/>
      <c r="AL16" s="516"/>
      <c r="AM16" s="516"/>
      <c r="AN16" s="516"/>
      <c r="AO16" s="516"/>
      <c r="AP16" s="516"/>
      <c r="AQ16" s="516"/>
      <c r="AR16" s="516"/>
      <c r="AS16" s="516"/>
      <c r="AT16" s="516"/>
      <c r="AU16" s="516"/>
      <c r="AV16" s="516"/>
      <c r="AW16" s="516"/>
      <c r="AX16" s="516"/>
      <c r="AY16" s="516"/>
      <c r="AZ16" s="516"/>
      <c r="BA16" s="516"/>
    </row>
    <row r="17" spans="1:55" s="189" customFormat="1" ht="18.75">
      <c r="A17" s="180"/>
      <c r="B17" s="516" t="s">
        <v>323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 t="s">
        <v>472</v>
      </c>
      <c r="AB17" s="516"/>
      <c r="AC17" s="516"/>
      <c r="AD17" s="516"/>
      <c r="AE17" s="516"/>
      <c r="AF17" s="516"/>
      <c r="AG17" s="516"/>
      <c r="AH17" s="516"/>
      <c r="AI17" s="516"/>
      <c r="AJ17" s="516"/>
      <c r="AK17" s="516"/>
      <c r="AL17" s="516"/>
      <c r="AM17" s="516"/>
      <c r="AN17" s="516"/>
      <c r="AO17" s="516"/>
      <c r="AP17" s="516"/>
      <c r="AQ17" s="516"/>
      <c r="AR17" s="516"/>
      <c r="AS17" s="516"/>
      <c r="AT17" s="516"/>
      <c r="AU17" s="516"/>
      <c r="AV17" s="516"/>
      <c r="AW17" s="516"/>
      <c r="AX17" s="516"/>
      <c r="AY17" s="516"/>
      <c r="AZ17" s="516"/>
      <c r="BA17" s="516"/>
    </row>
    <row r="18" spans="1:55" s="189" customFormat="1" ht="18.75">
      <c r="A18" s="182"/>
      <c r="B18" s="516" t="s">
        <v>417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 t="s">
        <v>322</v>
      </c>
      <c r="AB18" s="516"/>
      <c r="AC18" s="516"/>
      <c r="AD18" s="516"/>
      <c r="AE18" s="516"/>
      <c r="AF18" s="516"/>
      <c r="AG18" s="516"/>
      <c r="AH18" s="516"/>
      <c r="AI18" s="516"/>
      <c r="AJ18" s="516"/>
      <c r="AK18" s="516"/>
      <c r="AL18" s="516"/>
      <c r="AM18" s="516"/>
      <c r="AN18" s="516"/>
      <c r="AO18" s="516"/>
      <c r="AP18" s="516"/>
      <c r="AQ18" s="516"/>
      <c r="AR18" s="516"/>
      <c r="AS18" s="516"/>
      <c r="AT18" s="516"/>
      <c r="AU18" s="516"/>
      <c r="AV18" s="516"/>
      <c r="AW18" s="516"/>
      <c r="AX18" s="516"/>
      <c r="AY18" s="516"/>
      <c r="AZ18" s="516"/>
      <c r="BA18" s="516"/>
    </row>
    <row r="19" spans="1:55" s="189" customFormat="1" ht="15.6" customHeight="1">
      <c r="A19" s="397"/>
      <c r="B19" s="523" t="s">
        <v>321</v>
      </c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17" t="s">
        <v>473</v>
      </c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  <c r="AL19" s="517"/>
      <c r="AM19" s="517"/>
      <c r="AN19" s="517"/>
      <c r="AO19" s="517"/>
      <c r="AP19" s="517"/>
      <c r="AQ19" s="517"/>
      <c r="AR19" s="517"/>
      <c r="AS19" s="517"/>
      <c r="AT19" s="517"/>
      <c r="AU19" s="517"/>
      <c r="AV19" s="517"/>
      <c r="AW19" s="517"/>
      <c r="AX19" s="517"/>
      <c r="AY19" s="517"/>
      <c r="AZ19" s="517"/>
      <c r="BA19" s="517"/>
    </row>
    <row r="20" spans="1:55" s="189" customFormat="1" ht="17.45" customHeight="1">
      <c r="A20" s="397"/>
      <c r="B20" s="523" t="s">
        <v>317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523"/>
      <c r="Y20" s="523"/>
      <c r="Z20" s="523"/>
      <c r="AA20" s="517" t="s">
        <v>318</v>
      </c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7"/>
      <c r="AQ20" s="517"/>
      <c r="AR20" s="517"/>
      <c r="AS20" s="517"/>
      <c r="AT20" s="517"/>
      <c r="AU20" s="517"/>
      <c r="AV20" s="517"/>
      <c r="AW20" s="517"/>
      <c r="AX20" s="517"/>
      <c r="AY20" s="517"/>
      <c r="AZ20" s="517"/>
      <c r="BA20" s="517"/>
    </row>
    <row r="21" spans="1:55" s="189" customFormat="1" ht="33.6" customHeight="1">
      <c r="A21" s="181"/>
      <c r="B21" s="523" t="s">
        <v>319</v>
      </c>
      <c r="C21" s="523"/>
      <c r="D21" s="523"/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17" t="s">
        <v>320</v>
      </c>
      <c r="AB21" s="517"/>
      <c r="AC21" s="517"/>
      <c r="AD21" s="517"/>
      <c r="AE21" s="517"/>
      <c r="AF21" s="517"/>
      <c r="AG21" s="517"/>
      <c r="AH21" s="517"/>
      <c r="AI21" s="517"/>
      <c r="AJ21" s="517"/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7"/>
      <c r="AX21" s="517"/>
      <c r="AY21" s="517"/>
      <c r="AZ21" s="517"/>
      <c r="BA21" s="517"/>
    </row>
    <row r="22" spans="1:55" s="189" customFormat="1" ht="18.75">
      <c r="A22" s="181"/>
      <c r="B22" s="516" t="s">
        <v>315</v>
      </c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 t="s">
        <v>474</v>
      </c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W22" s="516"/>
      <c r="AX22" s="516"/>
      <c r="AY22" s="516"/>
      <c r="AZ22" s="516"/>
      <c r="BA22" s="516"/>
    </row>
    <row r="23" spans="1:55" s="189" customFormat="1" ht="18.75">
      <c r="A23" s="181"/>
      <c r="B23" s="516" t="s">
        <v>316</v>
      </c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 t="s">
        <v>475</v>
      </c>
      <c r="AB23" s="516"/>
      <c r="AC23" s="516"/>
      <c r="AD23" s="516"/>
      <c r="AE23" s="516"/>
      <c r="AF23" s="516"/>
      <c r="AG23" s="516"/>
      <c r="AH23" s="516"/>
      <c r="AI23" s="516"/>
      <c r="AJ23" s="516"/>
      <c r="AK23" s="516"/>
      <c r="AL23" s="516"/>
      <c r="AM23" s="516"/>
      <c r="AN23" s="516"/>
      <c r="AO23" s="516"/>
      <c r="AP23" s="516"/>
      <c r="AQ23" s="516"/>
      <c r="AR23" s="516"/>
      <c r="AS23" s="516"/>
      <c r="AT23" s="516"/>
      <c r="AU23" s="516"/>
      <c r="AV23" s="516"/>
      <c r="AW23" s="516"/>
      <c r="AX23" s="516"/>
      <c r="AY23" s="516"/>
      <c r="AZ23" s="516"/>
      <c r="BA23" s="516"/>
    </row>
    <row r="24" spans="1:55" ht="16.5" thickBot="1">
      <c r="A24" s="572" t="s">
        <v>262</v>
      </c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  <c r="AO24" s="572"/>
      <c r="AP24" s="572"/>
      <c r="AQ24" s="572"/>
      <c r="AR24" s="572"/>
      <c r="AS24" s="572"/>
      <c r="AT24" s="572"/>
      <c r="AU24" s="572"/>
      <c r="AV24" s="572"/>
      <c r="AW24" s="572"/>
      <c r="AX24" s="572"/>
      <c r="AY24" s="572"/>
      <c r="AZ24" s="572"/>
      <c r="BA24" s="572"/>
    </row>
    <row r="25" spans="1:55" s="254" customFormat="1" ht="18.75" customHeight="1">
      <c r="A25" s="567" t="s">
        <v>397</v>
      </c>
      <c r="B25" s="571" t="s">
        <v>167</v>
      </c>
      <c r="C25" s="521"/>
      <c r="D25" s="521"/>
      <c r="E25" s="521"/>
      <c r="F25" s="522"/>
      <c r="G25" s="520" t="s">
        <v>168</v>
      </c>
      <c r="H25" s="521"/>
      <c r="I25" s="521"/>
      <c r="J25" s="522"/>
      <c r="K25" s="520" t="s">
        <v>169</v>
      </c>
      <c r="L25" s="521"/>
      <c r="M25" s="521"/>
      <c r="N25" s="522"/>
      <c r="O25" s="520" t="s">
        <v>170</v>
      </c>
      <c r="P25" s="521"/>
      <c r="Q25" s="521"/>
      <c r="R25" s="521"/>
      <c r="S25" s="522"/>
      <c r="T25" s="520" t="s">
        <v>171</v>
      </c>
      <c r="U25" s="521"/>
      <c r="V25" s="521"/>
      <c r="W25" s="522"/>
      <c r="X25" s="520" t="s">
        <v>172</v>
      </c>
      <c r="Y25" s="521"/>
      <c r="Z25" s="521"/>
      <c r="AA25" s="522"/>
      <c r="AB25" s="520" t="s">
        <v>173</v>
      </c>
      <c r="AC25" s="521"/>
      <c r="AD25" s="521"/>
      <c r="AE25" s="522"/>
      <c r="AF25" s="520" t="s">
        <v>174</v>
      </c>
      <c r="AG25" s="521"/>
      <c r="AH25" s="521"/>
      <c r="AI25" s="521"/>
      <c r="AJ25" s="522"/>
      <c r="AK25" s="520" t="s">
        <v>175</v>
      </c>
      <c r="AL25" s="521"/>
      <c r="AM25" s="521"/>
      <c r="AN25" s="522"/>
      <c r="AO25" s="520" t="s">
        <v>176</v>
      </c>
      <c r="AP25" s="521"/>
      <c r="AQ25" s="521"/>
      <c r="AR25" s="521"/>
      <c r="AS25" s="522"/>
      <c r="AT25" s="520" t="s">
        <v>177</v>
      </c>
      <c r="AU25" s="521"/>
      <c r="AV25" s="521"/>
      <c r="AW25" s="522"/>
      <c r="AX25" s="520" t="s">
        <v>178</v>
      </c>
      <c r="AY25" s="521"/>
      <c r="AZ25" s="521"/>
      <c r="BA25" s="570"/>
    </row>
    <row r="26" spans="1:55" s="254" customFormat="1" ht="18.75" customHeight="1" thickBot="1">
      <c r="A26" s="568"/>
      <c r="B26" s="398">
        <v>1</v>
      </c>
      <c r="C26" s="399">
        <f>B26+1</f>
        <v>2</v>
      </c>
      <c r="D26" s="399">
        <f t="shared" ref="D26:BA26" si="0">C26+1</f>
        <v>3</v>
      </c>
      <c r="E26" s="399">
        <f t="shared" si="0"/>
        <v>4</v>
      </c>
      <c r="F26" s="399">
        <f t="shared" si="0"/>
        <v>5</v>
      </c>
      <c r="G26" s="399">
        <f t="shared" si="0"/>
        <v>6</v>
      </c>
      <c r="H26" s="399">
        <f t="shared" si="0"/>
        <v>7</v>
      </c>
      <c r="I26" s="399">
        <f t="shared" si="0"/>
        <v>8</v>
      </c>
      <c r="J26" s="399">
        <f t="shared" si="0"/>
        <v>9</v>
      </c>
      <c r="K26" s="399">
        <f t="shared" si="0"/>
        <v>10</v>
      </c>
      <c r="L26" s="399">
        <f t="shared" si="0"/>
        <v>11</v>
      </c>
      <c r="M26" s="399">
        <f t="shared" si="0"/>
        <v>12</v>
      </c>
      <c r="N26" s="399">
        <f t="shared" si="0"/>
        <v>13</v>
      </c>
      <c r="O26" s="399">
        <f t="shared" si="0"/>
        <v>14</v>
      </c>
      <c r="P26" s="399">
        <f t="shared" si="0"/>
        <v>15</v>
      </c>
      <c r="Q26" s="399">
        <f t="shared" si="0"/>
        <v>16</v>
      </c>
      <c r="R26" s="399">
        <f t="shared" si="0"/>
        <v>17</v>
      </c>
      <c r="S26" s="399">
        <f t="shared" si="0"/>
        <v>18</v>
      </c>
      <c r="T26" s="399">
        <f t="shared" si="0"/>
        <v>19</v>
      </c>
      <c r="U26" s="399">
        <f t="shared" si="0"/>
        <v>20</v>
      </c>
      <c r="V26" s="399">
        <f t="shared" si="0"/>
        <v>21</v>
      </c>
      <c r="W26" s="399">
        <f t="shared" si="0"/>
        <v>22</v>
      </c>
      <c r="X26" s="399">
        <f t="shared" si="0"/>
        <v>23</v>
      </c>
      <c r="Y26" s="399">
        <f t="shared" si="0"/>
        <v>24</v>
      </c>
      <c r="Z26" s="399">
        <f t="shared" si="0"/>
        <v>25</v>
      </c>
      <c r="AA26" s="399">
        <f t="shared" si="0"/>
        <v>26</v>
      </c>
      <c r="AB26" s="399">
        <f t="shared" si="0"/>
        <v>27</v>
      </c>
      <c r="AC26" s="399">
        <f t="shared" si="0"/>
        <v>28</v>
      </c>
      <c r="AD26" s="399">
        <f t="shared" si="0"/>
        <v>29</v>
      </c>
      <c r="AE26" s="399">
        <f t="shared" si="0"/>
        <v>30</v>
      </c>
      <c r="AF26" s="399">
        <f t="shared" si="0"/>
        <v>31</v>
      </c>
      <c r="AG26" s="399">
        <f t="shared" si="0"/>
        <v>32</v>
      </c>
      <c r="AH26" s="399">
        <f t="shared" si="0"/>
        <v>33</v>
      </c>
      <c r="AI26" s="399">
        <f t="shared" si="0"/>
        <v>34</v>
      </c>
      <c r="AJ26" s="399">
        <f t="shared" si="0"/>
        <v>35</v>
      </c>
      <c r="AK26" s="399">
        <f t="shared" si="0"/>
        <v>36</v>
      </c>
      <c r="AL26" s="399">
        <f t="shared" si="0"/>
        <v>37</v>
      </c>
      <c r="AM26" s="399">
        <f t="shared" si="0"/>
        <v>38</v>
      </c>
      <c r="AN26" s="399">
        <f t="shared" si="0"/>
        <v>39</v>
      </c>
      <c r="AO26" s="399">
        <f t="shared" si="0"/>
        <v>40</v>
      </c>
      <c r="AP26" s="399">
        <f t="shared" si="0"/>
        <v>41</v>
      </c>
      <c r="AQ26" s="399">
        <f t="shared" si="0"/>
        <v>42</v>
      </c>
      <c r="AR26" s="399">
        <f t="shared" si="0"/>
        <v>43</v>
      </c>
      <c r="AS26" s="399">
        <f t="shared" si="0"/>
        <v>44</v>
      </c>
      <c r="AT26" s="399">
        <f t="shared" si="0"/>
        <v>45</v>
      </c>
      <c r="AU26" s="399">
        <f t="shared" si="0"/>
        <v>46</v>
      </c>
      <c r="AV26" s="399">
        <f t="shared" si="0"/>
        <v>47</v>
      </c>
      <c r="AW26" s="399">
        <f t="shared" si="0"/>
        <v>48</v>
      </c>
      <c r="AX26" s="399">
        <f t="shared" si="0"/>
        <v>49</v>
      </c>
      <c r="AY26" s="399">
        <f t="shared" si="0"/>
        <v>50</v>
      </c>
      <c r="AZ26" s="399">
        <f t="shared" si="0"/>
        <v>51</v>
      </c>
      <c r="BA26" s="400">
        <f t="shared" si="0"/>
        <v>52</v>
      </c>
    </row>
    <row r="27" spans="1:55">
      <c r="A27" s="255" t="s">
        <v>198</v>
      </c>
      <c r="B27" s="357" t="s">
        <v>296</v>
      </c>
      <c r="C27" s="358" t="s">
        <v>296</v>
      </c>
      <c r="D27" s="358" t="s">
        <v>296</v>
      </c>
      <c r="E27" s="358" t="s">
        <v>296</v>
      </c>
      <c r="F27" s="358" t="s">
        <v>296</v>
      </c>
      <c r="G27" s="358" t="s">
        <v>296</v>
      </c>
      <c r="H27" s="358" t="s">
        <v>296</v>
      </c>
      <c r="I27" s="358" t="s">
        <v>296</v>
      </c>
      <c r="J27" s="358" t="s">
        <v>296</v>
      </c>
      <c r="K27" s="358" t="s">
        <v>296</v>
      </c>
      <c r="L27" s="358" t="s">
        <v>296</v>
      </c>
      <c r="M27" s="358" t="s">
        <v>296</v>
      </c>
      <c r="N27" s="358" t="s">
        <v>296</v>
      </c>
      <c r="O27" s="358" t="s">
        <v>296</v>
      </c>
      <c r="P27" s="358" t="s">
        <v>296</v>
      </c>
      <c r="Q27" s="358" t="s">
        <v>296</v>
      </c>
      <c r="R27" s="358" t="s">
        <v>296</v>
      </c>
      <c r="S27" s="358" t="s">
        <v>296</v>
      </c>
      <c r="T27" s="358" t="s">
        <v>217</v>
      </c>
      <c r="U27" s="358" t="s">
        <v>297</v>
      </c>
      <c r="V27" s="358" t="s">
        <v>297</v>
      </c>
      <c r="W27" s="358" t="s">
        <v>297</v>
      </c>
      <c r="X27" s="358" t="s">
        <v>217</v>
      </c>
      <c r="Y27" s="358" t="s">
        <v>296</v>
      </c>
      <c r="Z27" s="358" t="s">
        <v>296</v>
      </c>
      <c r="AA27" s="358" t="s">
        <v>296</v>
      </c>
      <c r="AB27" s="358" t="s">
        <v>296</v>
      </c>
      <c r="AC27" s="358" t="s">
        <v>296</v>
      </c>
      <c r="AD27" s="358" t="s">
        <v>296</v>
      </c>
      <c r="AE27" s="358" t="s">
        <v>296</v>
      </c>
      <c r="AF27" s="358" t="s">
        <v>296</v>
      </c>
      <c r="AG27" s="358" t="s">
        <v>296</v>
      </c>
      <c r="AH27" s="358" t="s">
        <v>296</v>
      </c>
      <c r="AI27" s="358" t="s">
        <v>296</v>
      </c>
      <c r="AJ27" s="358" t="s">
        <v>296</v>
      </c>
      <c r="AK27" s="358" t="s">
        <v>297</v>
      </c>
      <c r="AL27" s="358" t="s">
        <v>297</v>
      </c>
      <c r="AM27" s="358" t="s">
        <v>297</v>
      </c>
      <c r="AN27" s="358" t="s">
        <v>441</v>
      </c>
      <c r="AO27" s="358" t="s">
        <v>441</v>
      </c>
      <c r="AP27" s="358" t="s">
        <v>441</v>
      </c>
      <c r="AQ27" s="358" t="s">
        <v>441</v>
      </c>
      <c r="AR27" s="358" t="s">
        <v>441</v>
      </c>
      <c r="AS27" s="358" t="s">
        <v>217</v>
      </c>
      <c r="AT27" s="358" t="s">
        <v>217</v>
      </c>
      <c r="AU27" s="358" t="s">
        <v>217</v>
      </c>
      <c r="AV27" s="358" t="s">
        <v>217</v>
      </c>
      <c r="AW27" s="358" t="s">
        <v>217</v>
      </c>
      <c r="AX27" s="358" t="s">
        <v>217</v>
      </c>
      <c r="AY27" s="358" t="s">
        <v>217</v>
      </c>
      <c r="AZ27" s="358" t="s">
        <v>217</v>
      </c>
      <c r="BA27" s="359" t="s">
        <v>217</v>
      </c>
    </row>
    <row r="28" spans="1:55">
      <c r="A28" s="257" t="s">
        <v>200</v>
      </c>
      <c r="B28" s="360" t="s">
        <v>296</v>
      </c>
      <c r="C28" s="361" t="s">
        <v>296</v>
      </c>
      <c r="D28" s="361" t="s">
        <v>296</v>
      </c>
      <c r="E28" s="361" t="s">
        <v>296</v>
      </c>
      <c r="F28" s="361" t="s">
        <v>296</v>
      </c>
      <c r="G28" s="361" t="s">
        <v>296</v>
      </c>
      <c r="H28" s="361" t="s">
        <v>296</v>
      </c>
      <c r="I28" s="361" t="s">
        <v>296</v>
      </c>
      <c r="J28" s="361" t="s">
        <v>296</v>
      </c>
      <c r="K28" s="361" t="s">
        <v>296</v>
      </c>
      <c r="L28" s="361" t="s">
        <v>296</v>
      </c>
      <c r="M28" s="361" t="s">
        <v>296</v>
      </c>
      <c r="N28" s="361" t="s">
        <v>296</v>
      </c>
      <c r="O28" s="361" t="s">
        <v>296</v>
      </c>
      <c r="P28" s="361" t="s">
        <v>296</v>
      </c>
      <c r="Q28" s="361" t="s">
        <v>296</v>
      </c>
      <c r="R28" s="361" t="s">
        <v>296</v>
      </c>
      <c r="S28" s="361" t="s">
        <v>296</v>
      </c>
      <c r="T28" s="361" t="s">
        <v>217</v>
      </c>
      <c r="U28" s="361" t="s">
        <v>297</v>
      </c>
      <c r="V28" s="361" t="s">
        <v>297</v>
      </c>
      <c r="W28" s="361" t="s">
        <v>297</v>
      </c>
      <c r="X28" s="361" t="s">
        <v>217</v>
      </c>
      <c r="Y28" s="361" t="s">
        <v>441</v>
      </c>
      <c r="Z28" s="361" t="s">
        <v>441</v>
      </c>
      <c r="AA28" s="361" t="s">
        <v>441</v>
      </c>
      <c r="AB28" s="361" t="s">
        <v>296</v>
      </c>
      <c r="AC28" s="361" t="s">
        <v>296</v>
      </c>
      <c r="AD28" s="361" t="s">
        <v>296</v>
      </c>
      <c r="AE28" s="361" t="s">
        <v>296</v>
      </c>
      <c r="AF28" s="361" t="s">
        <v>296</v>
      </c>
      <c r="AG28" s="361" t="s">
        <v>296</v>
      </c>
      <c r="AH28" s="361" t="s">
        <v>296</v>
      </c>
      <c r="AI28" s="361" t="s">
        <v>296</v>
      </c>
      <c r="AJ28" s="361" t="s">
        <v>296</v>
      </c>
      <c r="AK28" s="361" t="s">
        <v>296</v>
      </c>
      <c r="AL28" s="361" t="s">
        <v>296</v>
      </c>
      <c r="AM28" s="361" t="s">
        <v>296</v>
      </c>
      <c r="AN28" s="361" t="s">
        <v>296</v>
      </c>
      <c r="AO28" s="361" t="s">
        <v>296</v>
      </c>
      <c r="AP28" s="361" t="s">
        <v>297</v>
      </c>
      <c r="AQ28" s="361" t="s">
        <v>297</v>
      </c>
      <c r="AR28" s="361" t="s">
        <v>297</v>
      </c>
      <c r="AS28" s="361" t="s">
        <v>217</v>
      </c>
      <c r="AT28" s="361" t="s">
        <v>217</v>
      </c>
      <c r="AU28" s="361" t="s">
        <v>217</v>
      </c>
      <c r="AV28" s="361" t="s">
        <v>217</v>
      </c>
      <c r="AW28" s="361" t="s">
        <v>217</v>
      </c>
      <c r="AX28" s="361" t="s">
        <v>217</v>
      </c>
      <c r="AY28" s="361" t="s">
        <v>217</v>
      </c>
      <c r="AZ28" s="361" t="s">
        <v>217</v>
      </c>
      <c r="BA28" s="362" t="s">
        <v>217</v>
      </c>
    </row>
    <row r="29" spans="1:55">
      <c r="A29" s="257" t="s">
        <v>201</v>
      </c>
      <c r="B29" s="360" t="s">
        <v>296</v>
      </c>
      <c r="C29" s="361" t="s">
        <v>296</v>
      </c>
      <c r="D29" s="361" t="s">
        <v>296</v>
      </c>
      <c r="E29" s="361" t="s">
        <v>296</v>
      </c>
      <c r="F29" s="361" t="s">
        <v>296</v>
      </c>
      <c r="G29" s="361" t="s">
        <v>296</v>
      </c>
      <c r="H29" s="361" t="s">
        <v>296</v>
      </c>
      <c r="I29" s="361" t="s">
        <v>296</v>
      </c>
      <c r="J29" s="361" t="s">
        <v>296</v>
      </c>
      <c r="K29" s="361" t="s">
        <v>296</v>
      </c>
      <c r="L29" s="361" t="s">
        <v>296</v>
      </c>
      <c r="M29" s="361" t="s">
        <v>296</v>
      </c>
      <c r="N29" s="361" t="s">
        <v>296</v>
      </c>
      <c r="O29" s="361" t="s">
        <v>296</v>
      </c>
      <c r="P29" s="361" t="s">
        <v>296</v>
      </c>
      <c r="Q29" s="361" t="s">
        <v>296</v>
      </c>
      <c r="R29" s="361" t="s">
        <v>296</v>
      </c>
      <c r="S29" s="361" t="s">
        <v>296</v>
      </c>
      <c r="T29" s="361" t="s">
        <v>217</v>
      </c>
      <c r="U29" s="361" t="s">
        <v>297</v>
      </c>
      <c r="V29" s="361" t="s">
        <v>297</v>
      </c>
      <c r="W29" s="361" t="s">
        <v>297</v>
      </c>
      <c r="X29" s="361" t="s">
        <v>217</v>
      </c>
      <c r="Y29" s="361" t="s">
        <v>296</v>
      </c>
      <c r="Z29" s="361" t="s">
        <v>296</v>
      </c>
      <c r="AA29" s="361" t="s">
        <v>296</v>
      </c>
      <c r="AB29" s="361" t="s">
        <v>296</v>
      </c>
      <c r="AC29" s="361" t="s">
        <v>296</v>
      </c>
      <c r="AD29" s="361" t="s">
        <v>296</v>
      </c>
      <c r="AE29" s="361" t="s">
        <v>296</v>
      </c>
      <c r="AF29" s="361" t="s">
        <v>296</v>
      </c>
      <c r="AG29" s="361" t="s">
        <v>296</v>
      </c>
      <c r="AH29" s="361" t="s">
        <v>296</v>
      </c>
      <c r="AI29" s="361" t="s">
        <v>296</v>
      </c>
      <c r="AJ29" s="361" t="s">
        <v>296</v>
      </c>
      <c r="AK29" s="361" t="s">
        <v>296</v>
      </c>
      <c r="AL29" s="361" t="s">
        <v>296</v>
      </c>
      <c r="AM29" s="361" t="s">
        <v>296</v>
      </c>
      <c r="AN29" s="361" t="s">
        <v>296</v>
      </c>
      <c r="AO29" s="361" t="s">
        <v>296</v>
      </c>
      <c r="AP29" s="361" t="s">
        <v>297</v>
      </c>
      <c r="AQ29" s="361" t="s">
        <v>297</v>
      </c>
      <c r="AR29" s="361" t="s">
        <v>297</v>
      </c>
      <c r="AS29" s="361" t="s">
        <v>217</v>
      </c>
      <c r="AT29" s="361" t="s">
        <v>217</v>
      </c>
      <c r="AU29" s="361" t="s">
        <v>217</v>
      </c>
      <c r="AV29" s="361" t="s">
        <v>217</v>
      </c>
      <c r="AW29" s="361" t="s">
        <v>217</v>
      </c>
      <c r="AX29" s="361" t="s">
        <v>217</v>
      </c>
      <c r="AY29" s="361" t="s">
        <v>217</v>
      </c>
      <c r="AZ29" s="361" t="s">
        <v>217</v>
      </c>
      <c r="BA29" s="362" t="s">
        <v>217</v>
      </c>
    </row>
    <row r="30" spans="1:55" ht="13.5" thickBot="1">
      <c r="A30" s="258" t="s">
        <v>202</v>
      </c>
      <c r="B30" s="363" t="s">
        <v>296</v>
      </c>
      <c r="C30" s="364" t="s">
        <v>296</v>
      </c>
      <c r="D30" s="364" t="s">
        <v>296</v>
      </c>
      <c r="E30" s="364" t="s">
        <v>296</v>
      </c>
      <c r="F30" s="364" t="s">
        <v>296</v>
      </c>
      <c r="G30" s="364" t="s">
        <v>296</v>
      </c>
      <c r="H30" s="364" t="s">
        <v>296</v>
      </c>
      <c r="I30" s="364" t="s">
        <v>296</v>
      </c>
      <c r="J30" s="364" t="s">
        <v>296</v>
      </c>
      <c r="K30" s="364" t="s">
        <v>296</v>
      </c>
      <c r="L30" s="364" t="s">
        <v>296</v>
      </c>
      <c r="M30" s="364" t="s">
        <v>296</v>
      </c>
      <c r="N30" s="364" t="s">
        <v>296</v>
      </c>
      <c r="O30" s="364" t="s">
        <v>296</v>
      </c>
      <c r="P30" s="364" t="s">
        <v>441</v>
      </c>
      <c r="Q30" s="364" t="s">
        <v>441</v>
      </c>
      <c r="R30" s="364" t="s">
        <v>296</v>
      </c>
      <c r="S30" s="364" t="s">
        <v>296</v>
      </c>
      <c r="T30" s="364" t="s">
        <v>217</v>
      </c>
      <c r="U30" s="364" t="s">
        <v>297</v>
      </c>
      <c r="V30" s="364" t="s">
        <v>297</v>
      </c>
      <c r="W30" s="364" t="s">
        <v>297</v>
      </c>
      <c r="X30" s="364" t="s">
        <v>217</v>
      </c>
      <c r="Y30" s="364" t="s">
        <v>296</v>
      </c>
      <c r="Z30" s="364" t="s">
        <v>296</v>
      </c>
      <c r="AA30" s="364" t="s">
        <v>296</v>
      </c>
      <c r="AB30" s="364" t="s">
        <v>296</v>
      </c>
      <c r="AC30" s="364" t="s">
        <v>296</v>
      </c>
      <c r="AD30" s="364" t="s">
        <v>296</v>
      </c>
      <c r="AE30" s="364" t="s">
        <v>296</v>
      </c>
      <c r="AF30" s="364" t="s">
        <v>296</v>
      </c>
      <c r="AG30" s="364" t="s">
        <v>296</v>
      </c>
      <c r="AH30" s="364" t="s">
        <v>296</v>
      </c>
      <c r="AI30" s="364" t="s">
        <v>441</v>
      </c>
      <c r="AJ30" s="364" t="s">
        <v>441</v>
      </c>
      <c r="AK30" s="364" t="s">
        <v>441</v>
      </c>
      <c r="AL30" s="364" t="s">
        <v>441</v>
      </c>
      <c r="AM30" s="364" t="s">
        <v>296</v>
      </c>
      <c r="AN30" s="364" t="s">
        <v>296</v>
      </c>
      <c r="AO30" s="364" t="s">
        <v>296</v>
      </c>
      <c r="AP30" s="364" t="s">
        <v>297</v>
      </c>
      <c r="AQ30" s="364" t="s">
        <v>297</v>
      </c>
      <c r="AR30" s="364" t="s">
        <v>292</v>
      </c>
      <c r="AS30" s="364"/>
      <c r="AT30" s="364"/>
      <c r="AU30" s="364"/>
      <c r="AV30" s="364"/>
      <c r="AW30" s="364"/>
      <c r="AX30" s="364"/>
      <c r="AY30" s="364"/>
      <c r="AZ30" s="364"/>
      <c r="BA30" s="365"/>
    </row>
    <row r="31" spans="1:55" ht="17.25" customHeight="1">
      <c r="A31" s="518" t="s">
        <v>476</v>
      </c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  <c r="AK31" s="519"/>
      <c r="AL31" s="519"/>
      <c r="AM31" s="519"/>
      <c r="AN31" s="519"/>
      <c r="AO31" s="519"/>
      <c r="AP31" s="519"/>
      <c r="AQ31" s="519"/>
      <c r="AR31" s="519"/>
      <c r="AS31" s="519"/>
      <c r="AT31" s="519"/>
      <c r="AU31" s="519"/>
      <c r="AV31" s="519"/>
      <c r="AW31" s="519"/>
      <c r="AX31" s="519"/>
      <c r="AY31" s="519"/>
      <c r="AZ31" s="519"/>
      <c r="BA31" s="519"/>
    </row>
    <row r="32" spans="1:55" ht="16.5" thickBot="1">
      <c r="A32" s="524" t="s">
        <v>314</v>
      </c>
      <c r="B32" s="524"/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24"/>
      <c r="AD32" s="524"/>
      <c r="AE32" s="524"/>
      <c r="AF32" s="524"/>
      <c r="AG32" s="524"/>
      <c r="AH32" s="524"/>
      <c r="AI32" s="524"/>
      <c r="AJ32" s="524"/>
      <c r="AK32" s="524"/>
      <c r="AL32" s="524"/>
      <c r="AM32" s="524"/>
      <c r="AN32" s="524"/>
      <c r="AO32" s="524"/>
      <c r="AP32" s="524"/>
      <c r="AQ32" s="524"/>
      <c r="AR32" s="524"/>
      <c r="AS32" s="524"/>
      <c r="AT32" s="524"/>
      <c r="AU32" s="524"/>
      <c r="AV32" s="524"/>
      <c r="AW32" s="524"/>
      <c r="AX32" s="524"/>
      <c r="AY32" s="524"/>
      <c r="AZ32" s="524"/>
      <c r="BA32" s="524"/>
      <c r="BB32" s="411"/>
      <c r="BC32" s="411"/>
    </row>
    <row r="33" spans="1:52" ht="12.75" customHeight="1">
      <c r="A33" s="533" t="s">
        <v>397</v>
      </c>
      <c r="B33" s="533" t="s">
        <v>270</v>
      </c>
      <c r="C33" s="533"/>
      <c r="D33" s="533" t="s">
        <v>272</v>
      </c>
      <c r="E33" s="533"/>
      <c r="F33" s="552" t="s">
        <v>260</v>
      </c>
      <c r="G33" s="552"/>
      <c r="H33" s="558" t="s">
        <v>305</v>
      </c>
      <c r="I33" s="558"/>
      <c r="J33" s="533" t="s">
        <v>287</v>
      </c>
      <c r="K33" s="533"/>
      <c r="L33" s="552" t="s">
        <v>185</v>
      </c>
      <c r="M33" s="552"/>
      <c r="N33" s="533" t="s">
        <v>271</v>
      </c>
      <c r="O33" s="533"/>
      <c r="P33" s="184"/>
      <c r="Q33" s="589" t="s">
        <v>136</v>
      </c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44" t="s">
        <v>32</v>
      </c>
      <c r="AC33" s="544"/>
      <c r="AD33" s="544"/>
      <c r="AE33" s="544" t="s">
        <v>300</v>
      </c>
      <c r="AF33" s="544"/>
      <c r="AG33" s="545"/>
      <c r="AI33" s="573" t="s">
        <v>295</v>
      </c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5"/>
      <c r="AX33" s="527" t="s">
        <v>32</v>
      </c>
      <c r="AY33" s="527"/>
      <c r="AZ33" s="528"/>
    </row>
    <row r="34" spans="1:52" ht="59.25" customHeight="1">
      <c r="A34" s="534"/>
      <c r="B34" s="534"/>
      <c r="C34" s="534"/>
      <c r="D34" s="534"/>
      <c r="E34" s="534"/>
      <c r="F34" s="553"/>
      <c r="G34" s="553"/>
      <c r="H34" s="559"/>
      <c r="I34" s="559"/>
      <c r="J34" s="534"/>
      <c r="K34" s="534"/>
      <c r="L34" s="553"/>
      <c r="M34" s="553"/>
      <c r="N34" s="534"/>
      <c r="O34" s="534"/>
      <c r="P34" s="184"/>
      <c r="Q34" s="591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46"/>
      <c r="AC34" s="546"/>
      <c r="AD34" s="546"/>
      <c r="AE34" s="546"/>
      <c r="AF34" s="546"/>
      <c r="AG34" s="547"/>
      <c r="AI34" s="576"/>
      <c r="AJ34" s="577"/>
      <c r="AK34" s="577"/>
      <c r="AL34" s="577"/>
      <c r="AM34" s="577"/>
      <c r="AN34" s="577"/>
      <c r="AO34" s="577"/>
      <c r="AP34" s="577"/>
      <c r="AQ34" s="577"/>
      <c r="AR34" s="577"/>
      <c r="AS34" s="577"/>
      <c r="AT34" s="577"/>
      <c r="AU34" s="577"/>
      <c r="AV34" s="577"/>
      <c r="AW34" s="578"/>
      <c r="AX34" s="529"/>
      <c r="AY34" s="529"/>
      <c r="AZ34" s="530"/>
    </row>
    <row r="35" spans="1:52" ht="12.75" customHeight="1">
      <c r="A35" s="535"/>
      <c r="B35" s="534"/>
      <c r="C35" s="534"/>
      <c r="D35" s="534"/>
      <c r="E35" s="534"/>
      <c r="F35" s="553"/>
      <c r="G35" s="553"/>
      <c r="H35" s="559"/>
      <c r="I35" s="559"/>
      <c r="J35" s="534"/>
      <c r="K35" s="534"/>
      <c r="L35" s="553"/>
      <c r="M35" s="553"/>
      <c r="N35" s="534"/>
      <c r="O35" s="534"/>
      <c r="P35" s="184"/>
      <c r="Q35" s="591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46"/>
      <c r="AC35" s="546"/>
      <c r="AD35" s="546"/>
      <c r="AE35" s="546"/>
      <c r="AF35" s="546"/>
      <c r="AG35" s="547"/>
      <c r="AI35" s="576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  <c r="AU35" s="577"/>
      <c r="AV35" s="577"/>
      <c r="AW35" s="578"/>
      <c r="AX35" s="529"/>
      <c r="AY35" s="529"/>
      <c r="AZ35" s="530"/>
    </row>
    <row r="36" spans="1:52" ht="30" customHeight="1" thickBot="1">
      <c r="A36" s="536"/>
      <c r="B36" s="539"/>
      <c r="C36" s="539"/>
      <c r="D36" s="539"/>
      <c r="E36" s="539"/>
      <c r="F36" s="554"/>
      <c r="G36" s="554"/>
      <c r="H36" s="560"/>
      <c r="I36" s="560"/>
      <c r="J36" s="539"/>
      <c r="K36" s="539"/>
      <c r="L36" s="554"/>
      <c r="M36" s="554"/>
      <c r="N36" s="539"/>
      <c r="O36" s="539"/>
      <c r="P36" s="184"/>
      <c r="Q36" s="593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48"/>
      <c r="AC36" s="548"/>
      <c r="AD36" s="548"/>
      <c r="AE36" s="548"/>
      <c r="AF36" s="548"/>
      <c r="AG36" s="549"/>
      <c r="AI36" s="579"/>
      <c r="AJ36" s="580"/>
      <c r="AK36" s="580"/>
      <c r="AL36" s="580"/>
      <c r="AM36" s="580"/>
      <c r="AN36" s="580"/>
      <c r="AO36" s="580"/>
      <c r="AP36" s="580"/>
      <c r="AQ36" s="580"/>
      <c r="AR36" s="580"/>
      <c r="AS36" s="580"/>
      <c r="AT36" s="580"/>
      <c r="AU36" s="580"/>
      <c r="AV36" s="580"/>
      <c r="AW36" s="581"/>
      <c r="AX36" s="531"/>
      <c r="AY36" s="531"/>
      <c r="AZ36" s="532"/>
    </row>
    <row r="37" spans="1:52" ht="17.45" customHeight="1">
      <c r="A37" s="193" t="s">
        <v>198</v>
      </c>
      <c r="B37" s="537">
        <f>COUNTIF(B27:BA27,D27)</f>
        <v>30</v>
      </c>
      <c r="C37" s="538"/>
      <c r="D37" s="538">
        <f>COUNTIF(B27:BA27,V27)</f>
        <v>6</v>
      </c>
      <c r="E37" s="538"/>
      <c r="F37" s="538">
        <v>5</v>
      </c>
      <c r="G37" s="538"/>
      <c r="H37" s="538"/>
      <c r="I37" s="538"/>
      <c r="J37" s="538"/>
      <c r="K37" s="538"/>
      <c r="L37" s="538">
        <f>COUNTIF(B27:BA27,X27)</f>
        <v>11</v>
      </c>
      <c r="M37" s="557"/>
      <c r="N37" s="555">
        <f>SUM(B37:L37)</f>
        <v>52</v>
      </c>
      <c r="O37" s="556"/>
      <c r="P37" s="185"/>
      <c r="Q37" s="595" t="s">
        <v>435</v>
      </c>
      <c r="R37" s="596"/>
      <c r="S37" s="596"/>
      <c r="T37" s="596"/>
      <c r="U37" s="596"/>
      <c r="V37" s="596"/>
      <c r="W37" s="596"/>
      <c r="X37" s="596"/>
      <c r="Y37" s="596"/>
      <c r="Z37" s="596"/>
      <c r="AA37" s="596"/>
      <c r="AB37" s="550">
        <v>2</v>
      </c>
      <c r="AC37" s="550"/>
      <c r="AD37" s="550"/>
      <c r="AE37" s="550">
        <v>3</v>
      </c>
      <c r="AF37" s="550"/>
      <c r="AG37" s="551"/>
      <c r="AI37" s="582" t="s">
        <v>313</v>
      </c>
      <c r="AJ37" s="583"/>
      <c r="AK37" s="583"/>
      <c r="AL37" s="583"/>
      <c r="AM37" s="583"/>
      <c r="AN37" s="583"/>
      <c r="AO37" s="583"/>
      <c r="AP37" s="583"/>
      <c r="AQ37" s="583"/>
      <c r="AR37" s="583"/>
      <c r="AS37" s="583"/>
      <c r="AT37" s="583"/>
      <c r="AU37" s="583"/>
      <c r="AV37" s="583"/>
      <c r="AW37" s="584"/>
      <c r="AX37" s="525">
        <v>8</v>
      </c>
      <c r="AY37" s="525"/>
      <c r="AZ37" s="526"/>
    </row>
    <row r="38" spans="1:52" ht="19.5" customHeight="1">
      <c r="A38" s="194" t="s">
        <v>200</v>
      </c>
      <c r="B38" s="540">
        <f>COUNTIF(B28:BA28,D28)</f>
        <v>32</v>
      </c>
      <c r="C38" s="541"/>
      <c r="D38" s="541">
        <f>COUNTIF(B28:BA28,V28)</f>
        <v>6</v>
      </c>
      <c r="E38" s="541"/>
      <c r="F38" s="541">
        <v>3</v>
      </c>
      <c r="G38" s="541"/>
      <c r="H38" s="541"/>
      <c r="I38" s="541"/>
      <c r="J38" s="541"/>
      <c r="K38" s="541"/>
      <c r="L38" s="541">
        <f>COUNTIF(B28:BA28,X28)</f>
        <v>11</v>
      </c>
      <c r="M38" s="542"/>
      <c r="N38" s="563">
        <f>SUM(B38:L38)</f>
        <v>52</v>
      </c>
      <c r="O38" s="564"/>
      <c r="P38" s="185"/>
      <c r="Q38" s="597" t="s">
        <v>436</v>
      </c>
      <c r="R38" s="598"/>
      <c r="S38" s="598"/>
      <c r="T38" s="598"/>
      <c r="U38" s="598"/>
      <c r="V38" s="598"/>
      <c r="W38" s="598"/>
      <c r="X38" s="598"/>
      <c r="Y38" s="598"/>
      <c r="Z38" s="598"/>
      <c r="AA38" s="598"/>
      <c r="AB38" s="508">
        <v>2</v>
      </c>
      <c r="AC38" s="508"/>
      <c r="AD38" s="508"/>
      <c r="AE38" s="508">
        <v>2</v>
      </c>
      <c r="AF38" s="508"/>
      <c r="AG38" s="509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</row>
    <row r="39" spans="1:52" ht="20.25" customHeight="1">
      <c r="A39" s="194" t="s">
        <v>201</v>
      </c>
      <c r="B39" s="540">
        <f>COUNTIF(B29:BA29,D29)</f>
        <v>35</v>
      </c>
      <c r="C39" s="541"/>
      <c r="D39" s="541">
        <f>COUNTIF(B29:BA29,V29)</f>
        <v>6</v>
      </c>
      <c r="E39" s="541"/>
      <c r="F39" s="541"/>
      <c r="G39" s="541"/>
      <c r="H39" s="541"/>
      <c r="I39" s="541"/>
      <c r="J39" s="541"/>
      <c r="K39" s="541"/>
      <c r="L39" s="541">
        <f>COUNTIF(B29:BA29,X29)</f>
        <v>11</v>
      </c>
      <c r="M39" s="542"/>
      <c r="N39" s="563">
        <f>SUM(B39:L39)</f>
        <v>52</v>
      </c>
      <c r="O39" s="564"/>
      <c r="P39" s="185"/>
      <c r="Q39" s="561" t="s">
        <v>437</v>
      </c>
      <c r="R39" s="562"/>
      <c r="S39" s="562"/>
      <c r="T39" s="562"/>
      <c r="U39" s="562"/>
      <c r="V39" s="562"/>
      <c r="W39" s="562"/>
      <c r="X39" s="562"/>
      <c r="Y39" s="562"/>
      <c r="Z39" s="562"/>
      <c r="AA39" s="562"/>
      <c r="AB39" s="508">
        <v>4</v>
      </c>
      <c r="AC39" s="508"/>
      <c r="AD39" s="508"/>
      <c r="AE39" s="508">
        <v>3</v>
      </c>
      <c r="AF39" s="508"/>
      <c r="AG39" s="509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</row>
    <row r="40" spans="1:52" ht="20.25" customHeight="1" thickBot="1">
      <c r="A40" s="479" t="s">
        <v>202</v>
      </c>
      <c r="B40" s="510">
        <v>29</v>
      </c>
      <c r="C40" s="511"/>
      <c r="D40" s="512">
        <v>5</v>
      </c>
      <c r="E40" s="511"/>
      <c r="F40" s="512">
        <v>6</v>
      </c>
      <c r="G40" s="511"/>
      <c r="H40" s="512"/>
      <c r="I40" s="511"/>
      <c r="J40" s="512">
        <v>1</v>
      </c>
      <c r="K40" s="511"/>
      <c r="L40" s="512">
        <v>2</v>
      </c>
      <c r="M40" s="513"/>
      <c r="N40" s="514">
        <v>43</v>
      </c>
      <c r="O40" s="515"/>
      <c r="P40" s="185"/>
      <c r="Q40" s="561" t="s">
        <v>438</v>
      </c>
      <c r="R40" s="562"/>
      <c r="S40" s="562"/>
      <c r="T40" s="562"/>
      <c r="U40" s="562"/>
      <c r="V40" s="562"/>
      <c r="W40" s="562"/>
      <c r="X40" s="562"/>
      <c r="Y40" s="562"/>
      <c r="Z40" s="562"/>
      <c r="AA40" s="562"/>
      <c r="AB40" s="508">
        <v>7</v>
      </c>
      <c r="AC40" s="508"/>
      <c r="AD40" s="508"/>
      <c r="AE40" s="508">
        <v>2</v>
      </c>
      <c r="AF40" s="508"/>
      <c r="AG40" s="509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</row>
    <row r="41" spans="1:52" ht="16.5" thickBot="1">
      <c r="A41" s="190" t="s">
        <v>263</v>
      </c>
      <c r="B41" s="543">
        <f>SUM(B36:C40)</f>
        <v>126</v>
      </c>
      <c r="C41" s="543"/>
      <c r="D41" s="543">
        <f>SUM(D36:E40)</f>
        <v>23</v>
      </c>
      <c r="E41" s="543"/>
      <c r="F41" s="543">
        <f>SUM(F36:G40)</f>
        <v>14</v>
      </c>
      <c r="G41" s="543"/>
      <c r="H41" s="543">
        <f>SUM(H36:I40)</f>
        <v>0</v>
      </c>
      <c r="I41" s="543"/>
      <c r="J41" s="543">
        <f>SUM(J36:K40)</f>
        <v>1</v>
      </c>
      <c r="K41" s="543"/>
      <c r="L41" s="543">
        <f>SUM(L36:M40)</f>
        <v>35</v>
      </c>
      <c r="M41" s="543"/>
      <c r="N41" s="543">
        <f>SUM(N36:O40)</f>
        <v>199</v>
      </c>
      <c r="O41" s="543"/>
      <c r="P41" s="185"/>
      <c r="Q41" s="585" t="s">
        <v>439</v>
      </c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7">
        <v>8</v>
      </c>
      <c r="AC41" s="587"/>
      <c r="AD41" s="587"/>
      <c r="AE41" s="587">
        <v>4</v>
      </c>
      <c r="AF41" s="587"/>
      <c r="AG41" s="588"/>
      <c r="AL41" s="366"/>
    </row>
    <row r="42" spans="1:52" ht="16.5" customHeight="1">
      <c r="P42" s="185"/>
      <c r="Q42" s="185"/>
      <c r="R42" s="185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</row>
    <row r="43" spans="1:52" ht="12.75" customHeight="1">
      <c r="T43" s="412"/>
      <c r="U43" s="412"/>
      <c r="V43" s="412"/>
      <c r="W43" s="412"/>
      <c r="X43" s="412"/>
      <c r="Y43" s="191"/>
      <c r="Z43" s="191"/>
      <c r="AA43" s="191"/>
      <c r="AB43" s="191"/>
      <c r="AC43" s="191"/>
      <c r="AD43" s="191"/>
    </row>
    <row r="44" spans="1:52" ht="13.5" customHeight="1">
      <c r="T44" s="412"/>
      <c r="U44" s="412"/>
      <c r="V44" s="412"/>
      <c r="W44" s="412"/>
      <c r="X44" s="412"/>
      <c r="Y44" s="191"/>
      <c r="Z44" s="191"/>
      <c r="AA44" s="191"/>
      <c r="AB44" s="191"/>
      <c r="AC44" s="191"/>
      <c r="AD44" s="191"/>
    </row>
  </sheetData>
  <mergeCells count="108">
    <mergeCell ref="D39:E39"/>
    <mergeCell ref="H41:I41"/>
    <mergeCell ref="N38:O38"/>
    <mergeCell ref="N41:O41"/>
    <mergeCell ref="O25:S25"/>
    <mergeCell ref="K25:N25"/>
    <mergeCell ref="F38:G38"/>
    <mergeCell ref="Q41:AA41"/>
    <mergeCell ref="AB41:AD41"/>
    <mergeCell ref="AE41:AG41"/>
    <mergeCell ref="AB33:AD36"/>
    <mergeCell ref="AB38:AD38"/>
    <mergeCell ref="AB37:AD37"/>
    <mergeCell ref="AE39:AG39"/>
    <mergeCell ref="AB39:AD39"/>
    <mergeCell ref="Q33:AA36"/>
    <mergeCell ref="Q37:AA37"/>
    <mergeCell ref="Q38:AA38"/>
    <mergeCell ref="Q39:AA39"/>
    <mergeCell ref="N39:O39"/>
    <mergeCell ref="J38:K38"/>
    <mergeCell ref="A1:BA1"/>
    <mergeCell ref="A2:BA2"/>
    <mergeCell ref="A3:BA3"/>
    <mergeCell ref="A11:BA11"/>
    <mergeCell ref="AF25:AJ25"/>
    <mergeCell ref="A25:A26"/>
    <mergeCell ref="A12:BA12"/>
    <mergeCell ref="AT25:AW25"/>
    <mergeCell ref="AX25:BA25"/>
    <mergeCell ref="AK25:AN25"/>
    <mergeCell ref="B25:F25"/>
    <mergeCell ref="G25:J25"/>
    <mergeCell ref="AO25:AS25"/>
    <mergeCell ref="A24:BA24"/>
    <mergeCell ref="B13:Z13"/>
    <mergeCell ref="B14:Z14"/>
    <mergeCell ref="B15:Z15"/>
    <mergeCell ref="B16:Z16"/>
    <mergeCell ref="B17:Z17"/>
    <mergeCell ref="B18:Z18"/>
    <mergeCell ref="J39:K39"/>
    <mergeCell ref="AA13:BA13"/>
    <mergeCell ref="H39:I39"/>
    <mergeCell ref="L41:M41"/>
    <mergeCell ref="L39:M39"/>
    <mergeCell ref="B41:C41"/>
    <mergeCell ref="J41:K41"/>
    <mergeCell ref="AE33:AG36"/>
    <mergeCell ref="AE37:AG37"/>
    <mergeCell ref="AE38:AG38"/>
    <mergeCell ref="B39:C39"/>
    <mergeCell ref="L33:M36"/>
    <mergeCell ref="N33:O36"/>
    <mergeCell ref="F41:G41"/>
    <mergeCell ref="F39:G39"/>
    <mergeCell ref="D41:E41"/>
    <mergeCell ref="B33:C36"/>
    <mergeCell ref="F33:G36"/>
    <mergeCell ref="F37:G37"/>
    <mergeCell ref="N37:O37"/>
    <mergeCell ref="L37:M37"/>
    <mergeCell ref="D37:E37"/>
    <mergeCell ref="H33:I36"/>
    <mergeCell ref="J37:K37"/>
    <mergeCell ref="D38:E38"/>
    <mergeCell ref="Q40:AA40"/>
    <mergeCell ref="A32:BA32"/>
    <mergeCell ref="AX37:AZ37"/>
    <mergeCell ref="AX33:AZ36"/>
    <mergeCell ref="A33:A36"/>
    <mergeCell ref="B37:C37"/>
    <mergeCell ref="J33:K36"/>
    <mergeCell ref="H37:I37"/>
    <mergeCell ref="B38:C38"/>
    <mergeCell ref="L38:M38"/>
    <mergeCell ref="H38:I38"/>
    <mergeCell ref="AI33:AW36"/>
    <mergeCell ref="AI37:AW37"/>
    <mergeCell ref="D33:E36"/>
    <mergeCell ref="AA14:BA14"/>
    <mergeCell ref="AA15:BA15"/>
    <mergeCell ref="AA16:BA16"/>
    <mergeCell ref="AA17:BA17"/>
    <mergeCell ref="AA18:BA18"/>
    <mergeCell ref="AA19:BA19"/>
    <mergeCell ref="AA20:BA20"/>
    <mergeCell ref="AA21:BA21"/>
    <mergeCell ref="A31:BA31"/>
    <mergeCell ref="B22:Z22"/>
    <mergeCell ref="AA22:BA22"/>
    <mergeCell ref="B23:Z23"/>
    <mergeCell ref="AA23:BA23"/>
    <mergeCell ref="T25:W25"/>
    <mergeCell ref="AB25:AE25"/>
    <mergeCell ref="B19:Z19"/>
    <mergeCell ref="B20:Z20"/>
    <mergeCell ref="B21:Z21"/>
    <mergeCell ref="X25:AA25"/>
    <mergeCell ref="AB40:AD40"/>
    <mergeCell ref="AE40:AG40"/>
    <mergeCell ref="B40:C40"/>
    <mergeCell ref="D40:E40"/>
    <mergeCell ref="F40:G40"/>
    <mergeCell ref="H40:I40"/>
    <mergeCell ref="J40:K40"/>
    <mergeCell ref="L40:M40"/>
    <mergeCell ref="N40:O40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5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693"/>
  <sheetViews>
    <sheetView showGridLines="0" showZeros="0" tabSelected="1" view="pageBreakPreview" zoomScaleSheetLayoutView="100" workbookViewId="0">
      <selection activeCell="Y57" sqref="Y57"/>
    </sheetView>
  </sheetViews>
  <sheetFormatPr defaultColWidth="9.140625" defaultRowHeight="15"/>
  <cols>
    <col min="1" max="1" width="7.28515625" style="367" customWidth="1"/>
    <col min="2" max="2" width="43.140625" style="248" customWidth="1"/>
    <col min="3" max="3" width="5.28515625" style="195" customWidth="1"/>
    <col min="4" max="4" width="6.7109375" style="195" customWidth="1"/>
    <col min="5" max="6" width="5.140625" style="195" customWidth="1"/>
    <col min="7" max="7" width="6" style="195" customWidth="1"/>
    <col min="8" max="8" width="6.42578125" style="195" customWidth="1"/>
    <col min="9" max="9" width="6.7109375" style="195" customWidth="1"/>
    <col min="10" max="10" width="6.42578125" style="195" customWidth="1"/>
    <col min="11" max="11" width="5.7109375" style="195" customWidth="1"/>
    <col min="12" max="12" width="6.85546875" style="195" customWidth="1"/>
    <col min="13" max="13" width="5.85546875" style="195" customWidth="1"/>
    <col min="14" max="14" width="6.5703125" style="195" customWidth="1"/>
    <col min="15" max="15" width="4.28515625" style="197" customWidth="1"/>
    <col min="16" max="16" width="5.28515625" style="197" customWidth="1"/>
    <col min="17" max="17" width="4.5703125" style="197" customWidth="1"/>
    <col min="18" max="18" width="5" style="197" customWidth="1"/>
    <col min="19" max="19" width="4.28515625" style="197" customWidth="1"/>
    <col min="20" max="20" width="4.85546875" style="197" customWidth="1"/>
    <col min="21" max="21" width="4.5703125" style="197" customWidth="1"/>
    <col min="22" max="22" width="5.7109375" style="348" customWidth="1"/>
    <col min="23" max="73" width="9.140625" style="195" customWidth="1"/>
    <col min="74" max="74" width="5.42578125" style="195" customWidth="1"/>
    <col min="75" max="16384" width="9.140625" style="195"/>
  </cols>
  <sheetData>
    <row r="1" spans="1:23">
      <c r="H1" s="196"/>
      <c r="I1" s="196"/>
      <c r="V1" s="197"/>
    </row>
    <row r="2" spans="1:23" ht="14.45" customHeight="1" thickBot="1">
      <c r="A2" s="601" t="s">
        <v>327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</row>
    <row r="3" spans="1:23" ht="43.9" customHeight="1">
      <c r="A3" s="631" t="s">
        <v>332</v>
      </c>
      <c r="B3" s="615" t="s">
        <v>328</v>
      </c>
      <c r="C3" s="617" t="s">
        <v>326</v>
      </c>
      <c r="D3" s="618"/>
      <c r="E3" s="618"/>
      <c r="F3" s="619"/>
      <c r="G3" s="634" t="s">
        <v>269</v>
      </c>
      <c r="H3" s="629" t="s">
        <v>264</v>
      </c>
      <c r="I3" s="629"/>
      <c r="J3" s="629"/>
      <c r="K3" s="629"/>
      <c r="L3" s="629"/>
      <c r="M3" s="629"/>
      <c r="N3" s="630"/>
      <c r="O3" s="624" t="s">
        <v>404</v>
      </c>
      <c r="P3" s="625"/>
      <c r="Q3" s="625"/>
      <c r="R3" s="625"/>
      <c r="S3" s="625"/>
      <c r="T3" s="625"/>
      <c r="U3" s="625"/>
      <c r="V3" s="626"/>
    </row>
    <row r="4" spans="1:23" ht="28.5" customHeight="1">
      <c r="A4" s="632"/>
      <c r="B4" s="616"/>
      <c r="C4" s="602" t="s">
        <v>273</v>
      </c>
      <c r="D4" s="602" t="s">
        <v>274</v>
      </c>
      <c r="E4" s="608" t="s">
        <v>289</v>
      </c>
      <c r="F4" s="608" t="s">
        <v>312</v>
      </c>
      <c r="G4" s="608"/>
      <c r="H4" s="608" t="s">
        <v>275</v>
      </c>
      <c r="I4" s="610" t="s">
        <v>277</v>
      </c>
      <c r="J4" s="610"/>
      <c r="K4" s="610"/>
      <c r="L4" s="610"/>
      <c r="M4" s="608" t="s">
        <v>285</v>
      </c>
      <c r="N4" s="611" t="s">
        <v>278</v>
      </c>
      <c r="O4" s="627" t="s">
        <v>409</v>
      </c>
      <c r="P4" s="628"/>
      <c r="Q4" s="607" t="s">
        <v>410</v>
      </c>
      <c r="R4" s="607"/>
      <c r="S4" s="607" t="s">
        <v>411</v>
      </c>
      <c r="T4" s="607"/>
      <c r="U4" s="635" t="s">
        <v>412</v>
      </c>
      <c r="V4" s="636"/>
    </row>
    <row r="5" spans="1:23" ht="20.25" customHeight="1">
      <c r="A5" s="632"/>
      <c r="B5" s="616"/>
      <c r="C5" s="602"/>
      <c r="D5" s="602"/>
      <c r="E5" s="608"/>
      <c r="F5" s="608"/>
      <c r="G5" s="608"/>
      <c r="H5" s="608"/>
      <c r="I5" s="608" t="s">
        <v>276</v>
      </c>
      <c r="J5" s="610" t="s">
        <v>265</v>
      </c>
      <c r="K5" s="610"/>
      <c r="L5" s="610"/>
      <c r="M5" s="608"/>
      <c r="N5" s="611"/>
      <c r="O5" s="613" t="s">
        <v>279</v>
      </c>
      <c r="P5" s="610"/>
      <c r="Q5" s="610"/>
      <c r="R5" s="610"/>
      <c r="S5" s="610"/>
      <c r="T5" s="610"/>
      <c r="U5" s="610"/>
      <c r="V5" s="614"/>
    </row>
    <row r="6" spans="1:23" ht="17.25" customHeight="1">
      <c r="A6" s="632"/>
      <c r="B6" s="616"/>
      <c r="C6" s="602"/>
      <c r="D6" s="602"/>
      <c r="E6" s="608"/>
      <c r="F6" s="608"/>
      <c r="G6" s="608"/>
      <c r="H6" s="608"/>
      <c r="I6" s="608"/>
      <c r="J6" s="608" t="s">
        <v>266</v>
      </c>
      <c r="K6" s="608" t="s">
        <v>290</v>
      </c>
      <c r="L6" s="608" t="s">
        <v>267</v>
      </c>
      <c r="M6" s="608"/>
      <c r="N6" s="611"/>
      <c r="O6" s="347">
        <v>1</v>
      </c>
      <c r="P6" s="348">
        <f t="shared" ref="P6:U6" si="0">O6+1</f>
        <v>2</v>
      </c>
      <c r="Q6" s="348">
        <f t="shared" si="0"/>
        <v>3</v>
      </c>
      <c r="R6" s="348">
        <f t="shared" si="0"/>
        <v>4</v>
      </c>
      <c r="S6" s="348">
        <f t="shared" si="0"/>
        <v>5</v>
      </c>
      <c r="T6" s="348">
        <f t="shared" si="0"/>
        <v>6</v>
      </c>
      <c r="U6" s="348">
        <f t="shared" si="0"/>
        <v>7</v>
      </c>
      <c r="V6" s="349">
        <v>8</v>
      </c>
      <c r="W6" s="198"/>
    </row>
    <row r="7" spans="1:23" ht="23.25" customHeight="1">
      <c r="A7" s="632"/>
      <c r="B7" s="616"/>
      <c r="C7" s="602"/>
      <c r="D7" s="602"/>
      <c r="E7" s="608"/>
      <c r="F7" s="608"/>
      <c r="G7" s="608"/>
      <c r="H7" s="608"/>
      <c r="I7" s="608"/>
      <c r="J7" s="608"/>
      <c r="K7" s="608"/>
      <c r="L7" s="608"/>
      <c r="M7" s="608"/>
      <c r="N7" s="611"/>
      <c r="O7" s="613" t="s">
        <v>291</v>
      </c>
      <c r="P7" s="610"/>
      <c r="Q7" s="610"/>
      <c r="R7" s="610"/>
      <c r="S7" s="610"/>
      <c r="T7" s="610"/>
      <c r="U7" s="610"/>
      <c r="V7" s="614"/>
      <c r="W7" s="198"/>
    </row>
    <row r="8" spans="1:23" ht="54" customHeight="1" thickBot="1">
      <c r="A8" s="633"/>
      <c r="B8" s="616"/>
      <c r="C8" s="603"/>
      <c r="D8" s="603"/>
      <c r="E8" s="609"/>
      <c r="F8" s="609"/>
      <c r="G8" s="609"/>
      <c r="H8" s="609"/>
      <c r="I8" s="609"/>
      <c r="J8" s="609"/>
      <c r="K8" s="609"/>
      <c r="L8" s="609"/>
      <c r="M8" s="609"/>
      <c r="N8" s="612"/>
      <c r="O8" s="368">
        <v>18</v>
      </c>
      <c r="P8" s="369">
        <v>12</v>
      </c>
      <c r="Q8" s="369">
        <v>18</v>
      </c>
      <c r="R8" s="369">
        <v>14</v>
      </c>
      <c r="S8" s="369">
        <v>18</v>
      </c>
      <c r="T8" s="369">
        <v>17</v>
      </c>
      <c r="U8" s="369">
        <v>16</v>
      </c>
      <c r="V8" s="370">
        <v>12</v>
      </c>
    </row>
    <row r="9" spans="1:23" ht="14.1" customHeight="1" thickBot="1">
      <c r="A9" s="371">
        <v>1</v>
      </c>
      <c r="B9" s="249">
        <f>A9+1</f>
        <v>2</v>
      </c>
      <c r="C9" s="199">
        <f t="shared" ref="C9:U9" si="1">B9+1</f>
        <v>3</v>
      </c>
      <c r="D9" s="199">
        <f t="shared" si="1"/>
        <v>4</v>
      </c>
      <c r="E9" s="200">
        <v>5</v>
      </c>
      <c r="F9" s="199">
        <v>6</v>
      </c>
      <c r="G9" s="199">
        <v>7</v>
      </c>
      <c r="H9" s="199">
        <v>8</v>
      </c>
      <c r="I9" s="199">
        <f t="shared" si="1"/>
        <v>9</v>
      </c>
      <c r="J9" s="199">
        <f t="shared" si="1"/>
        <v>10</v>
      </c>
      <c r="K9" s="199">
        <f t="shared" si="1"/>
        <v>11</v>
      </c>
      <c r="L9" s="199">
        <f t="shared" si="1"/>
        <v>12</v>
      </c>
      <c r="M9" s="199">
        <f>L9+1</f>
        <v>13</v>
      </c>
      <c r="N9" s="334">
        <f t="shared" si="1"/>
        <v>14</v>
      </c>
      <c r="O9" s="335">
        <f>N9+1</f>
        <v>15</v>
      </c>
      <c r="P9" s="201">
        <f t="shared" si="1"/>
        <v>16</v>
      </c>
      <c r="Q9" s="201">
        <f t="shared" si="1"/>
        <v>17</v>
      </c>
      <c r="R9" s="201">
        <f t="shared" si="1"/>
        <v>18</v>
      </c>
      <c r="S9" s="201">
        <f t="shared" si="1"/>
        <v>19</v>
      </c>
      <c r="T9" s="201">
        <f t="shared" si="1"/>
        <v>20</v>
      </c>
      <c r="U9" s="201">
        <f t="shared" si="1"/>
        <v>21</v>
      </c>
      <c r="V9" s="202">
        <v>22</v>
      </c>
    </row>
    <row r="10" spans="1:23" ht="14.1" customHeight="1">
      <c r="A10" s="621" t="s">
        <v>405</v>
      </c>
      <c r="B10" s="622"/>
      <c r="C10" s="622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3"/>
    </row>
    <row r="11" spans="1:23" ht="14.1" customHeight="1" thickBot="1">
      <c r="A11" s="604" t="s">
        <v>301</v>
      </c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6"/>
    </row>
    <row r="12" spans="1:23" ht="14.1" customHeight="1">
      <c r="A12" s="382" t="s">
        <v>352</v>
      </c>
      <c r="B12" s="469" t="s">
        <v>418</v>
      </c>
      <c r="C12" s="434">
        <v>2</v>
      </c>
      <c r="D12" s="434">
        <v>1</v>
      </c>
      <c r="E12" s="434"/>
      <c r="F12" s="434"/>
      <c r="G12" s="434">
        <v>6</v>
      </c>
      <c r="H12" s="423">
        <f t="shared" ref="H12:H14" si="2">G12*30</f>
        <v>180</v>
      </c>
      <c r="I12" s="423">
        <v>88</v>
      </c>
      <c r="J12" s="434"/>
      <c r="K12" s="434">
        <v>88</v>
      </c>
      <c r="L12" s="434"/>
      <c r="M12" s="434"/>
      <c r="N12" s="425">
        <f t="shared" ref="N12:N14" si="3">H12-I12-M12</f>
        <v>92</v>
      </c>
      <c r="O12" s="480">
        <f>44/18</f>
        <v>2.4444444444444446</v>
      </c>
      <c r="P12" s="423">
        <v>4</v>
      </c>
      <c r="Q12" s="423"/>
      <c r="R12" s="241"/>
      <c r="S12" s="241"/>
      <c r="T12" s="241"/>
      <c r="U12" s="241"/>
      <c r="V12" s="272"/>
      <c r="W12" s="207">
        <f t="shared" ref="W12:W59" si="4">H12/2</f>
        <v>90</v>
      </c>
    </row>
    <row r="13" spans="1:23" ht="14.1" customHeight="1">
      <c r="A13" s="373" t="s">
        <v>353</v>
      </c>
      <c r="B13" s="470" t="s">
        <v>419</v>
      </c>
      <c r="C13" s="418"/>
      <c r="D13" s="419">
        <v>1</v>
      </c>
      <c r="E13" s="419"/>
      <c r="F13" s="419"/>
      <c r="G13" s="419">
        <v>3</v>
      </c>
      <c r="H13" s="415">
        <f t="shared" si="2"/>
        <v>90</v>
      </c>
      <c r="I13" s="415">
        <v>44</v>
      </c>
      <c r="J13" s="415">
        <v>24</v>
      </c>
      <c r="K13" s="420">
        <v>20</v>
      </c>
      <c r="L13" s="420"/>
      <c r="M13" s="420"/>
      <c r="N13" s="416">
        <f t="shared" si="3"/>
        <v>46</v>
      </c>
      <c r="O13" s="421">
        <v>2</v>
      </c>
      <c r="P13" s="420"/>
      <c r="Q13" s="210"/>
      <c r="R13" s="210"/>
      <c r="S13" s="210"/>
      <c r="T13" s="210"/>
      <c r="U13" s="210"/>
      <c r="V13" s="212"/>
      <c r="W13" s="207">
        <f t="shared" si="4"/>
        <v>45</v>
      </c>
    </row>
    <row r="14" spans="1:23" ht="15.75" customHeight="1">
      <c r="A14" s="373" t="s">
        <v>354</v>
      </c>
      <c r="B14" s="471" t="s">
        <v>420</v>
      </c>
      <c r="C14" s="419"/>
      <c r="D14" s="419">
        <v>1</v>
      </c>
      <c r="E14" s="419"/>
      <c r="F14" s="419"/>
      <c r="G14" s="419">
        <v>3</v>
      </c>
      <c r="H14" s="415">
        <f t="shared" si="2"/>
        <v>90</v>
      </c>
      <c r="I14" s="415">
        <f t="shared" ref="I14" si="5">J14+K14+L14</f>
        <v>44</v>
      </c>
      <c r="J14" s="415">
        <v>24</v>
      </c>
      <c r="K14" s="420">
        <v>20</v>
      </c>
      <c r="L14" s="420"/>
      <c r="M14" s="420"/>
      <c r="N14" s="416">
        <f t="shared" si="3"/>
        <v>46</v>
      </c>
      <c r="O14" s="421">
        <v>2</v>
      </c>
      <c r="P14" s="209"/>
      <c r="Q14" s="210"/>
      <c r="R14" s="210"/>
      <c r="S14" s="210"/>
      <c r="T14" s="210"/>
      <c r="U14" s="210"/>
      <c r="V14" s="212"/>
      <c r="W14" s="207">
        <f t="shared" si="4"/>
        <v>45</v>
      </c>
    </row>
    <row r="15" spans="1:23" ht="30.75" customHeight="1">
      <c r="A15" s="373" t="s">
        <v>355</v>
      </c>
      <c r="B15" s="470" t="s">
        <v>421</v>
      </c>
      <c r="C15" s="419"/>
      <c r="D15" s="419">
        <v>2</v>
      </c>
      <c r="E15" s="419"/>
      <c r="F15" s="419"/>
      <c r="G15" s="419">
        <v>3</v>
      </c>
      <c r="H15" s="415">
        <f>G15*30</f>
        <v>90</v>
      </c>
      <c r="I15" s="415">
        <f>J15+K15+L15</f>
        <v>44</v>
      </c>
      <c r="J15" s="415">
        <v>24</v>
      </c>
      <c r="K15" s="420">
        <v>20</v>
      </c>
      <c r="L15" s="420"/>
      <c r="M15" s="420"/>
      <c r="N15" s="416">
        <f>H15-I15-M15</f>
        <v>46</v>
      </c>
      <c r="O15" s="421"/>
      <c r="P15" s="420">
        <v>4</v>
      </c>
      <c r="Q15" s="420"/>
      <c r="R15" s="210"/>
      <c r="S15" s="210"/>
      <c r="T15" s="210"/>
      <c r="U15" s="210"/>
      <c r="V15" s="212"/>
      <c r="W15" s="207">
        <f t="shared" si="4"/>
        <v>45</v>
      </c>
    </row>
    <row r="16" spans="1:23" ht="28.5" customHeight="1">
      <c r="A16" s="373" t="s">
        <v>356</v>
      </c>
      <c r="B16" s="471" t="s">
        <v>422</v>
      </c>
      <c r="C16" s="419"/>
      <c r="D16" s="419">
        <v>1</v>
      </c>
      <c r="E16" s="419"/>
      <c r="F16" s="419"/>
      <c r="G16" s="419">
        <v>3</v>
      </c>
      <c r="H16" s="415">
        <f t="shared" ref="H16" si="6">G16*30</f>
        <v>90</v>
      </c>
      <c r="I16" s="415">
        <f t="shared" ref="I16" si="7">J16+K16+L16</f>
        <v>36</v>
      </c>
      <c r="J16" s="415">
        <v>6</v>
      </c>
      <c r="K16" s="420">
        <v>30</v>
      </c>
      <c r="L16" s="420"/>
      <c r="M16" s="420"/>
      <c r="N16" s="416">
        <f t="shared" ref="N16" si="8">H16-I16-M16</f>
        <v>54</v>
      </c>
      <c r="O16" s="421">
        <f>36/18</f>
        <v>2</v>
      </c>
      <c r="P16" s="420"/>
      <c r="Q16" s="209"/>
      <c r="R16" s="210"/>
      <c r="S16" s="210"/>
      <c r="T16" s="210"/>
      <c r="U16" s="210"/>
      <c r="V16" s="212"/>
      <c r="W16" s="207">
        <f t="shared" si="4"/>
        <v>45</v>
      </c>
    </row>
    <row r="17" spans="1:23" ht="15.75" customHeight="1">
      <c r="A17" s="373" t="s">
        <v>357</v>
      </c>
      <c r="B17" s="469" t="s">
        <v>423</v>
      </c>
      <c r="C17" s="422"/>
      <c r="D17" s="422">
        <v>2</v>
      </c>
      <c r="E17" s="422"/>
      <c r="F17" s="422"/>
      <c r="G17" s="422">
        <v>3</v>
      </c>
      <c r="H17" s="423">
        <f>G17*30</f>
        <v>90</v>
      </c>
      <c r="I17" s="423">
        <f>J17+K17+L17</f>
        <v>44</v>
      </c>
      <c r="J17" s="423">
        <v>20</v>
      </c>
      <c r="K17" s="424">
        <v>24</v>
      </c>
      <c r="L17" s="424"/>
      <c r="M17" s="424"/>
      <c r="N17" s="425">
        <f>H17-I17-M17</f>
        <v>46</v>
      </c>
      <c r="O17" s="426"/>
      <c r="P17" s="424">
        <v>3</v>
      </c>
      <c r="Q17" s="424"/>
      <c r="R17" s="210"/>
      <c r="S17" s="210"/>
      <c r="T17" s="210"/>
      <c r="U17" s="210"/>
      <c r="V17" s="212"/>
      <c r="W17" s="207">
        <f t="shared" si="4"/>
        <v>45</v>
      </c>
    </row>
    <row r="18" spans="1:23">
      <c r="A18" s="373" t="s">
        <v>358</v>
      </c>
      <c r="B18" s="470" t="s">
        <v>425</v>
      </c>
      <c r="C18" s="419"/>
      <c r="D18" s="419">
        <v>4</v>
      </c>
      <c r="E18" s="419"/>
      <c r="F18" s="419"/>
      <c r="G18" s="419">
        <v>3</v>
      </c>
      <c r="H18" s="415">
        <f t="shared" ref="H18:H21" si="9">G18*30</f>
        <v>90</v>
      </c>
      <c r="I18" s="415">
        <f t="shared" ref="I18:I21" si="10">J18+K18+L18</f>
        <v>44</v>
      </c>
      <c r="J18" s="415">
        <v>24</v>
      </c>
      <c r="K18" s="420">
        <v>20</v>
      </c>
      <c r="L18" s="420"/>
      <c r="M18" s="420"/>
      <c r="N18" s="416">
        <f t="shared" ref="N18:N20" si="11">H18-I18-M18</f>
        <v>46</v>
      </c>
      <c r="O18" s="421"/>
      <c r="P18" s="415"/>
      <c r="Q18" s="420"/>
      <c r="R18" s="420">
        <v>3</v>
      </c>
      <c r="S18" s="420"/>
      <c r="T18" s="420"/>
      <c r="U18" s="210"/>
      <c r="V18" s="212"/>
      <c r="W18" s="207">
        <f t="shared" si="4"/>
        <v>45</v>
      </c>
    </row>
    <row r="19" spans="1:23">
      <c r="A19" s="373" t="s">
        <v>359</v>
      </c>
      <c r="B19" s="473" t="s">
        <v>426</v>
      </c>
      <c r="C19" s="427">
        <v>3</v>
      </c>
      <c r="D19" s="428"/>
      <c r="E19" s="414"/>
      <c r="F19" s="414"/>
      <c r="G19" s="428">
        <v>4</v>
      </c>
      <c r="H19" s="415">
        <f t="shared" si="9"/>
        <v>120</v>
      </c>
      <c r="I19" s="415">
        <f t="shared" si="10"/>
        <v>60</v>
      </c>
      <c r="J19" s="429">
        <v>30</v>
      </c>
      <c r="K19" s="429">
        <v>30</v>
      </c>
      <c r="L19" s="429"/>
      <c r="M19" s="429"/>
      <c r="N19" s="416">
        <f t="shared" si="11"/>
        <v>60</v>
      </c>
      <c r="O19" s="417"/>
      <c r="P19" s="415"/>
      <c r="Q19" s="420">
        <f>60/18</f>
        <v>3.3333333333333335</v>
      </c>
      <c r="R19" s="429"/>
      <c r="S19" s="210"/>
      <c r="T19" s="210"/>
      <c r="U19" s="210"/>
      <c r="V19" s="212"/>
      <c r="W19" s="207">
        <f t="shared" si="4"/>
        <v>60</v>
      </c>
    </row>
    <row r="20" spans="1:23">
      <c r="A20" s="373" t="s">
        <v>360</v>
      </c>
      <c r="B20" s="473" t="s">
        <v>427</v>
      </c>
      <c r="C20" s="427"/>
      <c r="D20" s="428">
        <v>3</v>
      </c>
      <c r="E20" s="414"/>
      <c r="F20" s="414"/>
      <c r="G20" s="428">
        <v>3</v>
      </c>
      <c r="H20" s="415">
        <f t="shared" si="9"/>
        <v>90</v>
      </c>
      <c r="I20" s="415">
        <f t="shared" si="10"/>
        <v>44</v>
      </c>
      <c r="J20" s="429">
        <v>24</v>
      </c>
      <c r="K20" s="429">
        <v>20</v>
      </c>
      <c r="L20" s="429"/>
      <c r="M20" s="429"/>
      <c r="N20" s="416">
        <f t="shared" si="11"/>
        <v>46</v>
      </c>
      <c r="O20" s="417"/>
      <c r="P20" s="415"/>
      <c r="Q20" s="415">
        <f>44/18</f>
        <v>2.4444444444444446</v>
      </c>
      <c r="R20" s="415"/>
      <c r="S20" s="429"/>
      <c r="T20" s="210"/>
      <c r="U20" s="210"/>
      <c r="V20" s="212"/>
      <c r="W20" s="207">
        <f t="shared" si="4"/>
        <v>45</v>
      </c>
    </row>
    <row r="21" spans="1:23">
      <c r="A21" s="373" t="s">
        <v>361</v>
      </c>
      <c r="B21" s="470" t="s">
        <v>428</v>
      </c>
      <c r="C21" s="418"/>
      <c r="D21" s="419">
        <v>6</v>
      </c>
      <c r="E21" s="414"/>
      <c r="F21" s="414"/>
      <c r="G21" s="419">
        <v>3</v>
      </c>
      <c r="H21" s="415">
        <f t="shared" si="9"/>
        <v>90</v>
      </c>
      <c r="I21" s="415">
        <f t="shared" si="10"/>
        <v>44</v>
      </c>
      <c r="J21" s="415">
        <v>24</v>
      </c>
      <c r="K21" s="415">
        <v>20</v>
      </c>
      <c r="L21" s="415"/>
      <c r="M21" s="415"/>
      <c r="N21" s="416">
        <f>H21-I21-M21</f>
        <v>46</v>
      </c>
      <c r="O21" s="417"/>
      <c r="P21" s="415"/>
      <c r="Q21" s="415"/>
      <c r="R21" s="415"/>
      <c r="S21" s="415"/>
      <c r="T21" s="415">
        <v>2</v>
      </c>
      <c r="U21" s="415"/>
      <c r="V21" s="212"/>
      <c r="W21" s="207">
        <f t="shared" si="4"/>
        <v>45</v>
      </c>
    </row>
    <row r="22" spans="1:23" ht="30">
      <c r="A22" s="373" t="s">
        <v>362</v>
      </c>
      <c r="B22" s="245" t="s">
        <v>429</v>
      </c>
      <c r="C22" s="214"/>
      <c r="D22" s="214">
        <v>5</v>
      </c>
      <c r="E22" s="215"/>
      <c r="F22" s="215"/>
      <c r="G22" s="214">
        <v>3</v>
      </c>
      <c r="H22" s="216">
        <f>G22*30</f>
        <v>90</v>
      </c>
      <c r="I22" s="216">
        <v>44</v>
      </c>
      <c r="J22" s="216">
        <v>24</v>
      </c>
      <c r="K22" s="217">
        <v>20</v>
      </c>
      <c r="L22" s="217"/>
      <c r="M22" s="217"/>
      <c r="N22" s="211">
        <f>H22-I22</f>
        <v>46</v>
      </c>
      <c r="O22" s="213"/>
      <c r="P22" s="210"/>
      <c r="Q22" s="210"/>
      <c r="R22" s="209"/>
      <c r="S22" s="209">
        <v>2</v>
      </c>
      <c r="T22" s="209"/>
      <c r="U22" s="210"/>
      <c r="V22" s="212"/>
      <c r="W22" s="207">
        <f t="shared" si="4"/>
        <v>45</v>
      </c>
    </row>
    <row r="23" spans="1:23" ht="28.5" customHeight="1">
      <c r="A23" s="373" t="s">
        <v>363</v>
      </c>
      <c r="B23" s="472" t="s">
        <v>430</v>
      </c>
      <c r="C23" s="218">
        <v>5</v>
      </c>
      <c r="D23" s="219"/>
      <c r="E23" s="219"/>
      <c r="F23" s="219"/>
      <c r="G23" s="219">
        <v>3</v>
      </c>
      <c r="H23" s="220">
        <f t="shared" ref="H23:H26" si="12">G23*30</f>
        <v>90</v>
      </c>
      <c r="I23" s="220">
        <v>44</v>
      </c>
      <c r="J23" s="220">
        <v>24</v>
      </c>
      <c r="K23" s="221">
        <v>20</v>
      </c>
      <c r="L23" s="221"/>
      <c r="M23" s="221"/>
      <c r="N23" s="222">
        <f t="shared" ref="N23" si="13">H23-I23</f>
        <v>46</v>
      </c>
      <c r="O23" s="260"/>
      <c r="P23" s="221"/>
      <c r="Q23" s="221"/>
      <c r="R23" s="220"/>
      <c r="S23" s="221">
        <v>2</v>
      </c>
      <c r="T23" s="221"/>
      <c r="U23" s="221"/>
      <c r="V23" s="261"/>
      <c r="W23" s="207">
        <f t="shared" si="4"/>
        <v>45</v>
      </c>
    </row>
    <row r="24" spans="1:23" ht="45">
      <c r="A24" s="375" t="s">
        <v>364</v>
      </c>
      <c r="B24" s="470" t="s">
        <v>454</v>
      </c>
      <c r="C24" s="418"/>
      <c r="D24" s="419">
        <v>6</v>
      </c>
      <c r="E24" s="414"/>
      <c r="F24" s="414"/>
      <c r="G24" s="419">
        <v>3</v>
      </c>
      <c r="H24" s="415">
        <f t="shared" si="12"/>
        <v>90</v>
      </c>
      <c r="I24" s="415">
        <v>44</v>
      </c>
      <c r="J24" s="415">
        <v>24</v>
      </c>
      <c r="K24" s="415">
        <v>20</v>
      </c>
      <c r="L24" s="415"/>
      <c r="M24" s="415"/>
      <c r="N24" s="416">
        <f t="shared" ref="N24" si="14">H24-I24-M24</f>
        <v>46</v>
      </c>
      <c r="O24" s="417"/>
      <c r="P24" s="415"/>
      <c r="Q24" s="415"/>
      <c r="R24" s="415"/>
      <c r="S24" s="415"/>
      <c r="T24" s="415">
        <v>2</v>
      </c>
      <c r="U24" s="209"/>
      <c r="V24" s="212"/>
      <c r="W24" s="207">
        <f t="shared" ref="W24" si="15">H24/2</f>
        <v>45</v>
      </c>
    </row>
    <row r="25" spans="1:23" ht="30">
      <c r="A25" s="375" t="s">
        <v>365</v>
      </c>
      <c r="B25" s="470" t="s">
        <v>449</v>
      </c>
      <c r="C25" s="418">
        <v>1</v>
      </c>
      <c r="D25" s="428"/>
      <c r="E25" s="464"/>
      <c r="F25" s="414"/>
      <c r="G25" s="419">
        <v>3.5</v>
      </c>
      <c r="H25" s="415">
        <f t="shared" si="12"/>
        <v>105</v>
      </c>
      <c r="I25" s="415">
        <v>52</v>
      </c>
      <c r="J25" s="415">
        <v>30</v>
      </c>
      <c r="K25" s="415">
        <v>22</v>
      </c>
      <c r="L25" s="415"/>
      <c r="M25" s="415"/>
      <c r="N25" s="416">
        <f t="shared" ref="N25" si="16">H25-I25-M25</f>
        <v>53</v>
      </c>
      <c r="O25" s="417">
        <v>3</v>
      </c>
      <c r="P25" s="415"/>
      <c r="Q25" s="209"/>
      <c r="R25" s="209"/>
      <c r="S25" s="209"/>
      <c r="T25" s="209"/>
      <c r="U25" s="209"/>
      <c r="V25" s="212"/>
      <c r="W25" s="207">
        <f t="shared" ref="W25:W26" si="17">H25/2</f>
        <v>52.5</v>
      </c>
    </row>
    <row r="26" spans="1:23" ht="30.75" thickBot="1">
      <c r="A26" s="375" t="s">
        <v>366</v>
      </c>
      <c r="B26" s="470" t="s">
        <v>450</v>
      </c>
      <c r="C26" s="419">
        <v>2</v>
      </c>
      <c r="D26" s="419"/>
      <c r="E26" s="419"/>
      <c r="F26" s="419"/>
      <c r="G26" s="419">
        <v>4.5</v>
      </c>
      <c r="H26" s="415">
        <f t="shared" si="12"/>
        <v>135</v>
      </c>
      <c r="I26" s="415">
        <f t="shared" ref="I26" si="18">J26+K26+L26</f>
        <v>66</v>
      </c>
      <c r="J26" s="415">
        <v>36</v>
      </c>
      <c r="K26" s="420">
        <v>30</v>
      </c>
      <c r="L26" s="420"/>
      <c r="M26" s="420"/>
      <c r="N26" s="416">
        <f>H26-I26-M26</f>
        <v>69</v>
      </c>
      <c r="O26" s="421"/>
      <c r="P26" s="420">
        <v>5</v>
      </c>
      <c r="Q26" s="420"/>
      <c r="R26" s="420"/>
      <c r="S26" s="209"/>
      <c r="T26" s="209"/>
      <c r="U26" s="209"/>
      <c r="V26" s="212"/>
      <c r="W26" s="207">
        <f t="shared" si="17"/>
        <v>67.5</v>
      </c>
    </row>
    <row r="27" spans="1:23" s="453" customFormat="1" ht="28.5" customHeight="1" thickBot="1">
      <c r="A27" s="374"/>
      <c r="B27" s="250" t="s">
        <v>406</v>
      </c>
      <c r="C27" s="459">
        <f>COUNT(C12:C26)</f>
        <v>5</v>
      </c>
      <c r="D27" s="459">
        <f>COUNT(D12:D26)</f>
        <v>11</v>
      </c>
      <c r="E27" s="459">
        <f>COUNT(E12:E26)</f>
        <v>0</v>
      </c>
      <c r="F27" s="459">
        <f>COUNT(F12:F26)</f>
        <v>0</v>
      </c>
      <c r="G27" s="460">
        <f t="shared" ref="G27:O27" si="19">SUM(G12:G26)</f>
        <v>51</v>
      </c>
      <c r="H27" s="274">
        <f t="shared" si="19"/>
        <v>1530</v>
      </c>
      <c r="I27" s="274">
        <f t="shared" si="19"/>
        <v>742</v>
      </c>
      <c r="J27" s="274">
        <f t="shared" si="19"/>
        <v>338</v>
      </c>
      <c r="K27" s="274">
        <f t="shared" si="19"/>
        <v>404</v>
      </c>
      <c r="L27" s="274">
        <f t="shared" si="19"/>
        <v>0</v>
      </c>
      <c r="M27" s="274">
        <f t="shared" si="19"/>
        <v>0</v>
      </c>
      <c r="N27" s="461">
        <f t="shared" si="19"/>
        <v>788</v>
      </c>
      <c r="O27" s="262">
        <f t="shared" si="19"/>
        <v>11.444444444444445</v>
      </c>
      <c r="P27" s="263">
        <v>11</v>
      </c>
      <c r="Q27" s="263">
        <f t="shared" ref="Q27:V27" si="20">SUM(Q12:Q26)</f>
        <v>5.7777777777777786</v>
      </c>
      <c r="R27" s="263">
        <f t="shared" si="20"/>
        <v>3</v>
      </c>
      <c r="S27" s="263">
        <f t="shared" si="20"/>
        <v>4</v>
      </c>
      <c r="T27" s="263">
        <f t="shared" si="20"/>
        <v>4</v>
      </c>
      <c r="U27" s="263">
        <f t="shared" si="20"/>
        <v>0</v>
      </c>
      <c r="V27" s="264">
        <f t="shared" si="20"/>
        <v>0</v>
      </c>
      <c r="W27" s="207">
        <f t="shared" si="4"/>
        <v>765</v>
      </c>
    </row>
    <row r="28" spans="1:23" ht="16.5" customHeight="1" thickBot="1">
      <c r="A28" s="637" t="s">
        <v>302</v>
      </c>
      <c r="B28" s="638"/>
      <c r="C28" s="638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8"/>
      <c r="P28" s="638"/>
      <c r="Q28" s="638"/>
      <c r="R28" s="638"/>
      <c r="S28" s="638"/>
      <c r="T28" s="638"/>
      <c r="U28" s="638"/>
      <c r="V28" s="639"/>
      <c r="W28" s="207">
        <f t="shared" si="4"/>
        <v>0</v>
      </c>
    </row>
    <row r="29" spans="1:23">
      <c r="A29" s="382" t="s">
        <v>367</v>
      </c>
      <c r="B29" s="356" t="s">
        <v>445</v>
      </c>
      <c r="C29" s="432">
        <v>1</v>
      </c>
      <c r="D29" s="422"/>
      <c r="E29" s="434"/>
      <c r="F29" s="434"/>
      <c r="G29" s="422">
        <v>3.5</v>
      </c>
      <c r="H29" s="423">
        <f>G29*30</f>
        <v>105</v>
      </c>
      <c r="I29" s="423">
        <v>50</v>
      </c>
      <c r="J29" s="423">
        <v>28</v>
      </c>
      <c r="K29" s="423">
        <v>22</v>
      </c>
      <c r="L29" s="423"/>
      <c r="M29" s="423"/>
      <c r="N29" s="425">
        <f>H29-I29-M29</f>
        <v>55</v>
      </c>
      <c r="O29" s="480">
        <v>3</v>
      </c>
      <c r="P29" s="423"/>
      <c r="Q29" s="240"/>
      <c r="R29" s="240"/>
      <c r="S29" s="240"/>
      <c r="T29" s="240"/>
      <c r="U29" s="240"/>
      <c r="V29" s="272"/>
      <c r="W29" s="207">
        <f t="shared" si="4"/>
        <v>52.5</v>
      </c>
    </row>
    <row r="30" spans="1:23">
      <c r="A30" s="375" t="s">
        <v>368</v>
      </c>
      <c r="B30" s="471" t="s">
        <v>446</v>
      </c>
      <c r="C30" s="419">
        <v>1</v>
      </c>
      <c r="D30" s="419"/>
      <c r="E30" s="419"/>
      <c r="F30" s="419"/>
      <c r="G30" s="419">
        <v>4</v>
      </c>
      <c r="H30" s="415">
        <f t="shared" ref="H30" si="21">G30*30</f>
        <v>120</v>
      </c>
      <c r="I30" s="415">
        <v>60</v>
      </c>
      <c r="J30" s="415">
        <v>32</v>
      </c>
      <c r="K30" s="420">
        <v>28</v>
      </c>
      <c r="L30" s="420"/>
      <c r="M30" s="420"/>
      <c r="N30" s="416">
        <f t="shared" ref="N30" si="22">H30-I30-M30</f>
        <v>60</v>
      </c>
      <c r="O30" s="421">
        <v>3</v>
      </c>
      <c r="P30" s="420"/>
      <c r="Q30" s="209"/>
      <c r="R30" s="209"/>
      <c r="S30" s="209"/>
      <c r="T30" s="209"/>
      <c r="U30" s="209"/>
      <c r="V30" s="212"/>
      <c r="W30" s="207">
        <f t="shared" si="4"/>
        <v>60</v>
      </c>
    </row>
    <row r="31" spans="1:23" ht="30">
      <c r="A31" s="375" t="s">
        <v>369</v>
      </c>
      <c r="B31" s="470" t="s">
        <v>447</v>
      </c>
      <c r="C31" s="418">
        <v>1</v>
      </c>
      <c r="D31" s="419"/>
      <c r="E31" s="414"/>
      <c r="F31" s="414"/>
      <c r="G31" s="419">
        <v>4</v>
      </c>
      <c r="H31" s="415">
        <v>120</v>
      </c>
      <c r="I31" s="415">
        <v>60</v>
      </c>
      <c r="J31" s="415">
        <v>34</v>
      </c>
      <c r="K31" s="420">
        <v>26</v>
      </c>
      <c r="L31" s="420"/>
      <c r="M31" s="420"/>
      <c r="N31" s="416">
        <f>H31-I31-M31</f>
        <v>60</v>
      </c>
      <c r="O31" s="417">
        <v>3</v>
      </c>
      <c r="P31" s="415"/>
      <c r="Q31" s="423"/>
      <c r="R31" s="209"/>
      <c r="S31" s="209"/>
      <c r="T31" s="209"/>
      <c r="U31" s="209"/>
      <c r="V31" s="212"/>
      <c r="W31" s="207">
        <f t="shared" si="4"/>
        <v>60</v>
      </c>
    </row>
    <row r="32" spans="1:23" ht="30">
      <c r="A32" s="375" t="s">
        <v>370</v>
      </c>
      <c r="B32" s="474" t="s">
        <v>448</v>
      </c>
      <c r="C32" s="428">
        <v>2</v>
      </c>
      <c r="D32" s="428"/>
      <c r="E32" s="428"/>
      <c r="F32" s="428"/>
      <c r="G32" s="428">
        <v>8</v>
      </c>
      <c r="H32" s="415">
        <f t="shared" ref="H32:H37" si="23">G32*30</f>
        <v>240</v>
      </c>
      <c r="I32" s="415">
        <v>118</v>
      </c>
      <c r="J32" s="429">
        <v>64</v>
      </c>
      <c r="K32" s="439">
        <v>54</v>
      </c>
      <c r="L32" s="439"/>
      <c r="M32" s="439"/>
      <c r="N32" s="416">
        <f t="shared" ref="N32" si="24">H32-I32-M32</f>
        <v>122</v>
      </c>
      <c r="O32" s="462">
        <f>44/18</f>
        <v>2.4444444444444446</v>
      </c>
      <c r="P32" s="463">
        <f>74/13</f>
        <v>5.6923076923076925</v>
      </c>
      <c r="Q32" s="209"/>
      <c r="R32" s="209"/>
      <c r="S32" s="209"/>
      <c r="T32" s="209"/>
      <c r="U32" s="209"/>
      <c r="V32" s="212"/>
      <c r="W32" s="207">
        <f t="shared" si="4"/>
        <v>120</v>
      </c>
    </row>
    <row r="33" spans="1:73" ht="14.1" customHeight="1">
      <c r="A33" s="373" t="s">
        <v>371</v>
      </c>
      <c r="B33" s="470" t="s">
        <v>424</v>
      </c>
      <c r="C33" s="419">
        <v>4</v>
      </c>
      <c r="D33" s="419"/>
      <c r="E33" s="419"/>
      <c r="F33" s="419"/>
      <c r="G33" s="419">
        <v>4</v>
      </c>
      <c r="H33" s="415">
        <f t="shared" si="23"/>
        <v>120</v>
      </c>
      <c r="I33" s="415">
        <f t="shared" ref="I33" si="25">J33+K33+L33</f>
        <v>60</v>
      </c>
      <c r="J33" s="415">
        <v>30</v>
      </c>
      <c r="K33" s="420">
        <v>30</v>
      </c>
      <c r="L33" s="420"/>
      <c r="M33" s="420"/>
      <c r="N33" s="416">
        <f t="shared" ref="N33" si="26">H33-I33-M33</f>
        <v>60</v>
      </c>
      <c r="O33" s="421"/>
      <c r="P33" s="415"/>
      <c r="Q33" s="420"/>
      <c r="R33" s="420">
        <f>60/15</f>
        <v>4</v>
      </c>
      <c r="S33" s="420"/>
      <c r="T33" s="210"/>
      <c r="U33" s="210"/>
      <c r="V33" s="212"/>
      <c r="W33" s="207">
        <f t="shared" ref="W33" si="27">H33/2</f>
        <v>60</v>
      </c>
    </row>
    <row r="34" spans="1:73" ht="45">
      <c r="A34" s="375" t="s">
        <v>372</v>
      </c>
      <c r="B34" s="470" t="s">
        <v>455</v>
      </c>
      <c r="C34" s="419">
        <v>3.4</v>
      </c>
      <c r="D34" s="419"/>
      <c r="E34" s="419">
        <v>4</v>
      </c>
      <c r="F34" s="419"/>
      <c r="G34" s="419">
        <v>9</v>
      </c>
      <c r="H34" s="415">
        <f t="shared" si="23"/>
        <v>270</v>
      </c>
      <c r="I34" s="415">
        <f t="shared" ref="I34:I36" si="28">J34+K34+L34</f>
        <v>118</v>
      </c>
      <c r="J34" s="415">
        <v>62</v>
      </c>
      <c r="K34" s="420">
        <v>56</v>
      </c>
      <c r="L34" s="420"/>
      <c r="M34" s="420">
        <v>30</v>
      </c>
      <c r="N34" s="416">
        <f t="shared" ref="N34:N37" si="29">H34-I34-M34</f>
        <v>122</v>
      </c>
      <c r="O34" s="421"/>
      <c r="P34" s="420"/>
      <c r="Q34" s="420">
        <f>74/18</f>
        <v>4.1111111111111107</v>
      </c>
      <c r="R34" s="420">
        <v>3</v>
      </c>
      <c r="S34" s="420"/>
      <c r="T34" s="420"/>
      <c r="U34" s="209"/>
      <c r="V34" s="212"/>
      <c r="W34" s="207">
        <f t="shared" si="4"/>
        <v>135</v>
      </c>
    </row>
    <row r="35" spans="1:73">
      <c r="A35" s="375" t="s">
        <v>373</v>
      </c>
      <c r="B35" s="470" t="s">
        <v>451</v>
      </c>
      <c r="C35" s="418">
        <v>4</v>
      </c>
      <c r="D35" s="419"/>
      <c r="E35" s="414"/>
      <c r="F35" s="414"/>
      <c r="G35" s="419">
        <v>3.5</v>
      </c>
      <c r="H35" s="415">
        <f t="shared" si="23"/>
        <v>105</v>
      </c>
      <c r="I35" s="415">
        <v>52</v>
      </c>
      <c r="J35" s="415">
        <v>30</v>
      </c>
      <c r="K35" s="415">
        <v>22</v>
      </c>
      <c r="L35" s="415"/>
      <c r="M35" s="415"/>
      <c r="N35" s="416">
        <f t="shared" si="29"/>
        <v>53</v>
      </c>
      <c r="O35" s="417"/>
      <c r="P35" s="415"/>
      <c r="Q35" s="415"/>
      <c r="R35" s="415">
        <f>52/14</f>
        <v>3.7142857142857144</v>
      </c>
      <c r="S35" s="415"/>
      <c r="T35" s="415"/>
      <c r="U35" s="209"/>
      <c r="V35" s="212"/>
      <c r="W35" s="207">
        <f t="shared" si="4"/>
        <v>52.5</v>
      </c>
    </row>
    <row r="36" spans="1:73">
      <c r="A36" s="375" t="s">
        <v>374</v>
      </c>
      <c r="B36" s="471" t="s">
        <v>452</v>
      </c>
      <c r="C36" s="414">
        <v>2</v>
      </c>
      <c r="D36" s="465"/>
      <c r="E36" s="414"/>
      <c r="F36" s="465"/>
      <c r="G36" s="414">
        <v>4</v>
      </c>
      <c r="H36" s="415">
        <f t="shared" si="23"/>
        <v>120</v>
      </c>
      <c r="I36" s="415">
        <f t="shared" si="28"/>
        <v>60</v>
      </c>
      <c r="J36" s="414">
        <v>32</v>
      </c>
      <c r="K36" s="414">
        <v>28</v>
      </c>
      <c r="L36" s="414"/>
      <c r="M36" s="414"/>
      <c r="N36" s="416">
        <f t="shared" si="29"/>
        <v>60</v>
      </c>
      <c r="O36" s="417"/>
      <c r="P36" s="415">
        <f>60/13</f>
        <v>4.615384615384615</v>
      </c>
      <c r="Q36" s="415"/>
      <c r="R36" s="415"/>
      <c r="S36" s="209"/>
      <c r="T36" s="210"/>
      <c r="U36" s="210"/>
      <c r="V36" s="212"/>
      <c r="W36" s="207">
        <f t="shared" si="4"/>
        <v>60</v>
      </c>
    </row>
    <row r="37" spans="1:73" ht="45">
      <c r="A37" s="375" t="s">
        <v>375</v>
      </c>
      <c r="B37" s="470" t="s">
        <v>453</v>
      </c>
      <c r="C37" s="418">
        <v>3</v>
      </c>
      <c r="D37" s="419"/>
      <c r="E37" s="414"/>
      <c r="F37" s="414"/>
      <c r="G37" s="419">
        <v>3.5</v>
      </c>
      <c r="H37" s="415">
        <f t="shared" si="23"/>
        <v>105</v>
      </c>
      <c r="I37" s="415">
        <v>52</v>
      </c>
      <c r="J37" s="415">
        <v>30</v>
      </c>
      <c r="K37" s="415">
        <v>22</v>
      </c>
      <c r="L37" s="415"/>
      <c r="M37" s="415"/>
      <c r="N37" s="416">
        <f t="shared" si="29"/>
        <v>53</v>
      </c>
      <c r="O37" s="417"/>
      <c r="P37" s="415"/>
      <c r="Q37" s="415">
        <f>60/18</f>
        <v>3.3333333333333335</v>
      </c>
      <c r="R37" s="415"/>
      <c r="S37" s="209"/>
      <c r="T37" s="209"/>
      <c r="U37" s="210"/>
      <c r="V37" s="212"/>
      <c r="W37" s="207">
        <f t="shared" si="4"/>
        <v>52.5</v>
      </c>
    </row>
    <row r="38" spans="1:73" s="367" customFormat="1" ht="45">
      <c r="A38" s="375" t="s">
        <v>376</v>
      </c>
      <c r="B38" s="245" t="s">
        <v>467</v>
      </c>
      <c r="C38" s="208">
        <v>5.6</v>
      </c>
      <c r="D38" s="208"/>
      <c r="E38" s="413"/>
      <c r="F38" s="413"/>
      <c r="G38" s="208">
        <v>7.5</v>
      </c>
      <c r="H38" s="209">
        <f t="shared" ref="H38:H50" si="30">G38*30</f>
        <v>225</v>
      </c>
      <c r="I38" s="209">
        <v>112</v>
      </c>
      <c r="J38" s="209">
        <v>62</v>
      </c>
      <c r="K38" s="210">
        <v>50</v>
      </c>
      <c r="L38" s="210"/>
      <c r="M38" s="210"/>
      <c r="N38" s="211">
        <f t="shared" ref="N38" si="31">H38-I38</f>
        <v>113</v>
      </c>
      <c r="O38" s="213"/>
      <c r="P38" s="210"/>
      <c r="Q38" s="210"/>
      <c r="R38" s="209"/>
      <c r="S38" s="209">
        <v>3</v>
      </c>
      <c r="T38" s="209">
        <v>4</v>
      </c>
      <c r="U38" s="210"/>
      <c r="V38" s="212"/>
      <c r="W38" s="207">
        <f t="shared" si="4"/>
        <v>112.5</v>
      </c>
    </row>
    <row r="39" spans="1:73" ht="30">
      <c r="A39" s="375" t="s">
        <v>377</v>
      </c>
      <c r="B39" s="470" t="s">
        <v>456</v>
      </c>
      <c r="C39" s="418">
        <v>3</v>
      </c>
      <c r="D39" s="419"/>
      <c r="E39" s="414"/>
      <c r="F39" s="414"/>
      <c r="G39" s="419">
        <v>3.5</v>
      </c>
      <c r="H39" s="415">
        <f t="shared" si="30"/>
        <v>105</v>
      </c>
      <c r="I39" s="415">
        <v>50</v>
      </c>
      <c r="J39" s="415">
        <v>28</v>
      </c>
      <c r="K39" s="415">
        <v>22</v>
      </c>
      <c r="L39" s="415"/>
      <c r="M39" s="415"/>
      <c r="N39" s="416">
        <f t="shared" ref="N39:N42" si="32">H39-I39-M39</f>
        <v>55</v>
      </c>
      <c r="O39" s="417"/>
      <c r="P39" s="415"/>
      <c r="Q39" s="415">
        <v>3</v>
      </c>
      <c r="R39" s="415"/>
      <c r="S39" s="209"/>
      <c r="T39" s="209"/>
      <c r="U39" s="210"/>
      <c r="V39" s="212"/>
      <c r="W39" s="207">
        <f t="shared" si="4"/>
        <v>52.5</v>
      </c>
    </row>
    <row r="40" spans="1:73" ht="45">
      <c r="A40" s="375" t="s">
        <v>378</v>
      </c>
      <c r="B40" s="470" t="s">
        <v>457</v>
      </c>
      <c r="C40" s="418">
        <v>5</v>
      </c>
      <c r="D40" s="419"/>
      <c r="E40" s="414"/>
      <c r="F40" s="414"/>
      <c r="G40" s="419">
        <v>3.5</v>
      </c>
      <c r="H40" s="415">
        <f t="shared" si="30"/>
        <v>105</v>
      </c>
      <c r="I40" s="415">
        <v>52</v>
      </c>
      <c r="J40" s="415">
        <v>30</v>
      </c>
      <c r="K40" s="415">
        <v>22</v>
      </c>
      <c r="L40" s="415"/>
      <c r="M40" s="415"/>
      <c r="N40" s="416">
        <f t="shared" si="32"/>
        <v>53</v>
      </c>
      <c r="O40" s="417"/>
      <c r="P40" s="415"/>
      <c r="Q40" s="415"/>
      <c r="R40" s="415"/>
      <c r="S40" s="415">
        <f>60/18</f>
        <v>3.3333333333333335</v>
      </c>
      <c r="T40" s="209"/>
      <c r="U40" s="209"/>
      <c r="V40" s="212"/>
      <c r="W40" s="207">
        <f t="shared" si="4"/>
        <v>52.5</v>
      </c>
    </row>
    <row r="41" spans="1:73">
      <c r="A41" s="375" t="s">
        <v>379</v>
      </c>
      <c r="B41" s="470" t="s">
        <v>458</v>
      </c>
      <c r="C41" s="418">
        <v>6</v>
      </c>
      <c r="D41" s="419"/>
      <c r="E41" s="414"/>
      <c r="F41" s="414"/>
      <c r="G41" s="419">
        <v>4</v>
      </c>
      <c r="H41" s="415">
        <f t="shared" si="30"/>
        <v>120</v>
      </c>
      <c r="I41" s="415">
        <v>60</v>
      </c>
      <c r="J41" s="415">
        <v>32</v>
      </c>
      <c r="K41" s="415">
        <v>28</v>
      </c>
      <c r="L41" s="415"/>
      <c r="M41" s="415"/>
      <c r="N41" s="416">
        <f t="shared" si="32"/>
        <v>60</v>
      </c>
      <c r="O41" s="421"/>
      <c r="P41" s="420"/>
      <c r="Q41" s="420"/>
      <c r="R41" s="420"/>
      <c r="S41" s="420"/>
      <c r="T41" s="420">
        <v>4</v>
      </c>
      <c r="U41" s="420"/>
      <c r="V41" s="212"/>
      <c r="W41" s="207">
        <f t="shared" si="4"/>
        <v>60</v>
      </c>
    </row>
    <row r="42" spans="1:73" ht="30">
      <c r="A42" s="375" t="s">
        <v>380</v>
      </c>
      <c r="B42" s="470" t="s">
        <v>459</v>
      </c>
      <c r="C42" s="418">
        <v>6</v>
      </c>
      <c r="D42" s="419"/>
      <c r="E42" s="414">
        <v>6</v>
      </c>
      <c r="F42" s="414"/>
      <c r="G42" s="419">
        <v>4</v>
      </c>
      <c r="H42" s="415">
        <f t="shared" si="30"/>
        <v>120</v>
      </c>
      <c r="I42" s="415">
        <f t="shared" ref="I42:I43" si="33">J42+K42+L42</f>
        <v>44</v>
      </c>
      <c r="J42" s="415">
        <v>24</v>
      </c>
      <c r="K42" s="415">
        <v>20</v>
      </c>
      <c r="L42" s="415"/>
      <c r="M42" s="415">
        <v>30</v>
      </c>
      <c r="N42" s="416">
        <f t="shared" si="32"/>
        <v>46</v>
      </c>
      <c r="O42" s="417"/>
      <c r="P42" s="415"/>
      <c r="Q42" s="415"/>
      <c r="R42" s="415"/>
      <c r="S42" s="415"/>
      <c r="T42" s="415">
        <f>44/17</f>
        <v>2.5882352941176472</v>
      </c>
      <c r="U42" s="415"/>
      <c r="V42" s="212"/>
      <c r="W42" s="207">
        <f t="shared" si="4"/>
        <v>60</v>
      </c>
    </row>
    <row r="43" spans="1:73" ht="45">
      <c r="A43" s="375" t="s">
        <v>381</v>
      </c>
      <c r="B43" s="473" t="s">
        <v>461</v>
      </c>
      <c r="C43" s="418">
        <v>7.8</v>
      </c>
      <c r="D43" s="419"/>
      <c r="E43" s="414"/>
      <c r="F43" s="414"/>
      <c r="G43" s="419">
        <v>8</v>
      </c>
      <c r="H43" s="415">
        <f t="shared" si="30"/>
        <v>240</v>
      </c>
      <c r="I43" s="415">
        <f t="shared" si="33"/>
        <v>120</v>
      </c>
      <c r="J43" s="415">
        <v>64</v>
      </c>
      <c r="K43" s="415">
        <v>56</v>
      </c>
      <c r="L43" s="415"/>
      <c r="M43" s="415"/>
      <c r="N43" s="416">
        <v>120</v>
      </c>
      <c r="O43" s="417"/>
      <c r="P43" s="415"/>
      <c r="Q43" s="415"/>
      <c r="R43" s="415"/>
      <c r="S43" s="415"/>
      <c r="T43" s="415"/>
      <c r="U43" s="415">
        <f>60/14</f>
        <v>4.2857142857142856</v>
      </c>
      <c r="V43" s="415">
        <v>4</v>
      </c>
      <c r="W43" s="415"/>
      <c r="X43" s="415"/>
      <c r="Y43" s="415"/>
      <c r="Z43" s="466"/>
      <c r="AA43" s="466"/>
      <c r="AB43" s="466"/>
      <c r="AC43" s="466"/>
      <c r="AD43" s="466"/>
      <c r="AE43" s="466"/>
      <c r="AF43" s="466"/>
      <c r="AG43" s="466"/>
      <c r="AH43" s="466"/>
      <c r="AI43" s="415"/>
      <c r="AJ43" s="466"/>
      <c r="AK43" s="466"/>
      <c r="AL43" s="466"/>
      <c r="AM43" s="466"/>
      <c r="AN43" s="466"/>
      <c r="AO43" s="466"/>
      <c r="AP43" s="466"/>
      <c r="AQ43" s="466"/>
      <c r="AR43" s="466"/>
      <c r="AS43" s="415"/>
      <c r="AT43" s="466"/>
      <c r="AU43" s="466"/>
      <c r="AV43" s="466"/>
      <c r="AW43" s="466"/>
      <c r="AX43" s="466"/>
      <c r="AY43" s="466"/>
      <c r="AZ43" s="466"/>
      <c r="BA43" s="466"/>
      <c r="BB43" s="466"/>
      <c r="BC43" s="415"/>
      <c r="BD43" s="466"/>
      <c r="BE43" s="466"/>
      <c r="BF43" s="466"/>
      <c r="BG43" s="466"/>
      <c r="BH43" s="466"/>
      <c r="BI43" s="466"/>
      <c r="BJ43" s="466"/>
      <c r="BK43" s="466"/>
      <c r="BL43" s="466"/>
      <c r="BM43" s="415"/>
      <c r="BN43" s="466"/>
      <c r="BO43" s="466"/>
      <c r="BP43" s="466"/>
      <c r="BQ43" s="466"/>
      <c r="BR43" s="466"/>
      <c r="BS43" s="466"/>
      <c r="BT43" s="466"/>
      <c r="BU43" s="467">
        <f>60/14</f>
        <v>4.2857142857142856</v>
      </c>
    </row>
    <row r="44" spans="1:73">
      <c r="A44" s="375" t="s">
        <v>382</v>
      </c>
      <c r="B44" s="473" t="s">
        <v>462</v>
      </c>
      <c r="C44" s="418">
        <v>7</v>
      </c>
      <c r="D44" s="419"/>
      <c r="E44" s="414"/>
      <c r="F44" s="414"/>
      <c r="G44" s="419">
        <v>3.5</v>
      </c>
      <c r="H44" s="415">
        <f t="shared" si="30"/>
        <v>105</v>
      </c>
      <c r="I44" s="415">
        <v>50</v>
      </c>
      <c r="J44" s="415">
        <v>26</v>
      </c>
      <c r="K44" s="415">
        <v>24</v>
      </c>
      <c r="L44" s="415"/>
      <c r="M44" s="415"/>
      <c r="N44" s="416">
        <f t="shared" ref="N44" si="34">H44-I44-M44</f>
        <v>55</v>
      </c>
      <c r="O44" s="417"/>
      <c r="P44" s="415"/>
      <c r="Q44" s="415"/>
      <c r="R44" s="415"/>
      <c r="S44" s="415"/>
      <c r="T44" s="415"/>
      <c r="U44" s="415">
        <v>3</v>
      </c>
      <c r="V44" s="212"/>
      <c r="W44" s="207">
        <f t="shared" si="4"/>
        <v>52.5</v>
      </c>
    </row>
    <row r="45" spans="1:73" ht="45">
      <c r="A45" s="375" t="s">
        <v>383</v>
      </c>
      <c r="B45" s="473" t="s">
        <v>463</v>
      </c>
      <c r="C45" s="418">
        <v>7</v>
      </c>
      <c r="D45" s="419"/>
      <c r="E45" s="414"/>
      <c r="F45" s="414"/>
      <c r="G45" s="419">
        <v>3.5</v>
      </c>
      <c r="H45" s="415">
        <f t="shared" si="30"/>
        <v>105</v>
      </c>
      <c r="I45" s="415">
        <v>50</v>
      </c>
      <c r="J45" s="415">
        <v>26</v>
      </c>
      <c r="K45" s="415">
        <v>24</v>
      </c>
      <c r="L45" s="415"/>
      <c r="M45" s="415"/>
      <c r="N45" s="416">
        <v>55</v>
      </c>
      <c r="O45" s="417"/>
      <c r="P45" s="415"/>
      <c r="Q45" s="415"/>
      <c r="R45" s="415"/>
      <c r="S45" s="415"/>
      <c r="T45" s="415"/>
      <c r="U45" s="415">
        <v>3</v>
      </c>
      <c r="V45" s="415"/>
      <c r="W45" s="415"/>
      <c r="X45" s="415"/>
      <c r="Y45" s="415"/>
      <c r="Z45" s="466"/>
      <c r="AA45" s="466"/>
      <c r="AB45" s="466"/>
      <c r="AC45" s="466"/>
      <c r="AD45" s="466"/>
      <c r="AE45" s="466"/>
      <c r="AF45" s="466"/>
      <c r="AG45" s="466"/>
      <c r="AH45" s="466"/>
      <c r="AI45" s="415"/>
      <c r="AJ45" s="466"/>
      <c r="AK45" s="466"/>
      <c r="AL45" s="466"/>
      <c r="AM45" s="466"/>
      <c r="AN45" s="466"/>
      <c r="AO45" s="466"/>
      <c r="AP45" s="466"/>
      <c r="AQ45" s="466"/>
      <c r="AR45" s="466"/>
      <c r="AS45" s="415"/>
      <c r="AT45" s="466"/>
      <c r="AU45" s="466"/>
      <c r="AV45" s="466"/>
      <c r="AW45" s="466"/>
      <c r="AX45" s="466"/>
      <c r="AY45" s="466"/>
      <c r="AZ45" s="466"/>
      <c r="BA45" s="466"/>
      <c r="BB45" s="466"/>
      <c r="BC45" s="415"/>
      <c r="BD45" s="466"/>
      <c r="BE45" s="466"/>
      <c r="BF45" s="466"/>
      <c r="BG45" s="466"/>
      <c r="BH45" s="466"/>
      <c r="BI45" s="466"/>
      <c r="BJ45" s="466"/>
      <c r="BK45" s="466"/>
      <c r="BL45" s="466"/>
      <c r="BM45" s="415"/>
      <c r="BN45" s="466"/>
      <c r="BO45" s="466"/>
      <c r="BP45" s="466"/>
      <c r="BQ45" s="466"/>
      <c r="BR45" s="466"/>
      <c r="BS45" s="466"/>
      <c r="BT45" s="466"/>
      <c r="BU45" s="467" t="e">
        <f>I45/BU6</f>
        <v>#DIV/0!</v>
      </c>
    </row>
    <row r="46" spans="1:73" ht="39" customHeight="1">
      <c r="A46" s="375" t="s">
        <v>384</v>
      </c>
      <c r="B46" s="470" t="s">
        <v>464</v>
      </c>
      <c r="C46" s="418">
        <v>8</v>
      </c>
      <c r="D46" s="419"/>
      <c r="E46" s="414"/>
      <c r="F46" s="414"/>
      <c r="G46" s="419">
        <v>6</v>
      </c>
      <c r="H46" s="415">
        <f>G46*30</f>
        <v>180</v>
      </c>
      <c r="I46" s="415">
        <v>90</v>
      </c>
      <c r="J46" s="415">
        <v>48</v>
      </c>
      <c r="K46" s="415">
        <v>42</v>
      </c>
      <c r="L46" s="415"/>
      <c r="M46" s="415"/>
      <c r="N46" s="416">
        <v>90</v>
      </c>
      <c r="O46" s="417"/>
      <c r="P46" s="415"/>
      <c r="Q46" s="415"/>
      <c r="R46" s="415"/>
      <c r="S46" s="210"/>
      <c r="T46" s="209"/>
      <c r="U46" s="210"/>
      <c r="V46" s="212">
        <v>7</v>
      </c>
      <c r="W46" s="207">
        <f t="shared" si="4"/>
        <v>90</v>
      </c>
    </row>
    <row r="47" spans="1:73">
      <c r="A47" s="375" t="s">
        <v>385</v>
      </c>
      <c r="B47" s="470" t="s">
        <v>468</v>
      </c>
      <c r="C47" s="418">
        <v>8</v>
      </c>
      <c r="D47" s="419"/>
      <c r="E47" s="414"/>
      <c r="F47" s="414"/>
      <c r="G47" s="419">
        <v>4.5</v>
      </c>
      <c r="H47" s="415">
        <f>G47*30</f>
        <v>135</v>
      </c>
      <c r="I47" s="415">
        <v>66</v>
      </c>
      <c r="J47" s="415">
        <v>36</v>
      </c>
      <c r="K47" s="415">
        <v>30</v>
      </c>
      <c r="L47" s="415"/>
      <c r="M47" s="415"/>
      <c r="N47" s="468">
        <v>69</v>
      </c>
      <c r="O47" s="481"/>
      <c r="P47" s="415"/>
      <c r="Q47" s="415"/>
      <c r="R47" s="415"/>
      <c r="S47" s="210"/>
      <c r="T47" s="209"/>
      <c r="U47" s="210"/>
      <c r="V47" s="212">
        <v>5</v>
      </c>
      <c r="W47" s="207"/>
    </row>
    <row r="48" spans="1:73">
      <c r="A48" s="375" t="s">
        <v>386</v>
      </c>
      <c r="B48" s="245" t="s">
        <v>465</v>
      </c>
      <c r="C48" s="214">
        <v>6</v>
      </c>
      <c r="D48" s="214"/>
      <c r="E48" s="215"/>
      <c r="F48" s="215"/>
      <c r="G48" s="214">
        <v>7</v>
      </c>
      <c r="H48" s="216">
        <f t="shared" si="30"/>
        <v>210</v>
      </c>
      <c r="I48" s="216">
        <v>104</v>
      </c>
      <c r="J48" s="216">
        <v>58</v>
      </c>
      <c r="K48" s="217">
        <v>46</v>
      </c>
      <c r="L48" s="217"/>
      <c r="M48" s="217"/>
      <c r="N48" s="229">
        <v>106</v>
      </c>
      <c r="O48" s="213"/>
      <c r="P48" s="210"/>
      <c r="Q48" s="210"/>
      <c r="R48" s="210"/>
      <c r="S48" s="210">
        <v>2</v>
      </c>
      <c r="T48" s="210">
        <v>3</v>
      </c>
      <c r="U48" s="210"/>
      <c r="V48" s="212"/>
      <c r="W48" s="207">
        <f t="shared" si="4"/>
        <v>105</v>
      </c>
    </row>
    <row r="49" spans="1:23" ht="30">
      <c r="A49" s="375" t="s">
        <v>387</v>
      </c>
      <c r="B49" s="473" t="s">
        <v>460</v>
      </c>
      <c r="C49" s="418">
        <v>7</v>
      </c>
      <c r="D49" s="419"/>
      <c r="E49" s="414"/>
      <c r="F49" s="414"/>
      <c r="G49" s="419">
        <v>4</v>
      </c>
      <c r="H49" s="415">
        <f t="shared" si="30"/>
        <v>120</v>
      </c>
      <c r="I49" s="415">
        <v>60</v>
      </c>
      <c r="J49" s="415">
        <v>34</v>
      </c>
      <c r="K49" s="415">
        <v>26</v>
      </c>
      <c r="L49" s="415"/>
      <c r="M49" s="415"/>
      <c r="N49" s="416">
        <f t="shared" ref="N49" si="35">H49-I49-M49</f>
        <v>60</v>
      </c>
      <c r="O49" s="417"/>
      <c r="P49" s="415"/>
      <c r="Q49" s="415"/>
      <c r="R49" s="415"/>
      <c r="S49" s="415"/>
      <c r="T49" s="415"/>
      <c r="U49" s="415">
        <v>4</v>
      </c>
      <c r="V49" s="212"/>
      <c r="W49" s="207">
        <f t="shared" si="4"/>
        <v>60</v>
      </c>
    </row>
    <row r="50" spans="1:23" ht="30.75" thickBot="1">
      <c r="A50" s="376" t="s">
        <v>388</v>
      </c>
      <c r="B50" s="475" t="s">
        <v>466</v>
      </c>
      <c r="C50" s="279">
        <v>7</v>
      </c>
      <c r="D50" s="279"/>
      <c r="E50" s="280"/>
      <c r="F50" s="280"/>
      <c r="G50" s="279">
        <v>4</v>
      </c>
      <c r="H50" s="281">
        <f t="shared" si="30"/>
        <v>120</v>
      </c>
      <c r="I50" s="281">
        <v>60</v>
      </c>
      <c r="J50" s="281">
        <v>34</v>
      </c>
      <c r="K50" s="282">
        <v>26</v>
      </c>
      <c r="L50" s="282"/>
      <c r="M50" s="282"/>
      <c r="N50" s="283">
        <v>60</v>
      </c>
      <c r="O50" s="260"/>
      <c r="P50" s="221"/>
      <c r="Q50" s="221"/>
      <c r="R50" s="221"/>
      <c r="S50" s="221"/>
      <c r="T50" s="221"/>
      <c r="U50" s="221">
        <v>4</v>
      </c>
      <c r="V50" s="261"/>
      <c r="W50" s="207">
        <f t="shared" si="4"/>
        <v>60</v>
      </c>
    </row>
    <row r="51" spans="1:23" s="477" customFormat="1" ht="29.25" thickBot="1">
      <c r="A51" s="377"/>
      <c r="B51" s="250" t="s">
        <v>333</v>
      </c>
      <c r="C51" s="459">
        <v>25</v>
      </c>
      <c r="D51" s="459"/>
      <c r="E51" s="459">
        <v>2</v>
      </c>
      <c r="F51" s="459"/>
      <c r="G51" s="460">
        <f t="shared" ref="G51:O51" si="36">SUM(G29:G50)</f>
        <v>106.5</v>
      </c>
      <c r="H51" s="459">
        <f t="shared" si="36"/>
        <v>3195</v>
      </c>
      <c r="I51" s="459">
        <f t="shared" si="36"/>
        <v>1548</v>
      </c>
      <c r="J51" s="459">
        <f t="shared" si="36"/>
        <v>844</v>
      </c>
      <c r="K51" s="459">
        <f t="shared" si="36"/>
        <v>704</v>
      </c>
      <c r="L51" s="459">
        <f t="shared" si="36"/>
        <v>0</v>
      </c>
      <c r="M51" s="459">
        <f t="shared" si="36"/>
        <v>60</v>
      </c>
      <c r="N51" s="476">
        <f t="shared" si="36"/>
        <v>1587</v>
      </c>
      <c r="O51" s="262">
        <f t="shared" si="36"/>
        <v>11.444444444444445</v>
      </c>
      <c r="P51" s="263">
        <v>16</v>
      </c>
      <c r="Q51" s="263">
        <f t="shared" ref="Q51:V51" si="37">SUM(Q29:Q50)</f>
        <v>10.444444444444445</v>
      </c>
      <c r="R51" s="263">
        <f t="shared" si="37"/>
        <v>10.714285714285715</v>
      </c>
      <c r="S51" s="263">
        <f t="shared" si="37"/>
        <v>8.3333333333333339</v>
      </c>
      <c r="T51" s="263">
        <f t="shared" si="37"/>
        <v>13.588235294117647</v>
      </c>
      <c r="U51" s="263">
        <f t="shared" si="37"/>
        <v>18.285714285714285</v>
      </c>
      <c r="V51" s="264">
        <f t="shared" si="37"/>
        <v>16</v>
      </c>
      <c r="W51" s="207">
        <f t="shared" si="4"/>
        <v>1597.5</v>
      </c>
    </row>
    <row r="52" spans="1:23" s="225" customFormat="1" ht="15.75" thickBot="1">
      <c r="A52" s="637" t="s">
        <v>303</v>
      </c>
      <c r="B52" s="638"/>
      <c r="C52" s="638"/>
      <c r="D52" s="638"/>
      <c r="E52" s="638"/>
      <c r="F52" s="638"/>
      <c r="G52" s="638"/>
      <c r="H52" s="638"/>
      <c r="I52" s="638"/>
      <c r="J52" s="638"/>
      <c r="K52" s="638"/>
      <c r="L52" s="638"/>
      <c r="M52" s="638"/>
      <c r="N52" s="638"/>
      <c r="O52" s="638"/>
      <c r="P52" s="638"/>
      <c r="Q52" s="638"/>
      <c r="R52" s="638"/>
      <c r="S52" s="638"/>
      <c r="T52" s="638"/>
      <c r="U52" s="638"/>
      <c r="V52" s="639"/>
      <c r="W52" s="207">
        <f t="shared" si="4"/>
        <v>0</v>
      </c>
    </row>
    <row r="53" spans="1:23">
      <c r="A53" s="382" t="s">
        <v>389</v>
      </c>
      <c r="B53" s="482" t="s">
        <v>435</v>
      </c>
      <c r="C53" s="432"/>
      <c r="D53" s="433" t="s">
        <v>431</v>
      </c>
      <c r="E53" s="434"/>
      <c r="F53" s="434"/>
      <c r="G53" s="433">
        <v>4.5</v>
      </c>
      <c r="H53" s="423">
        <f>G53*30</f>
        <v>135</v>
      </c>
      <c r="I53" s="435"/>
      <c r="J53" s="435"/>
      <c r="K53" s="436"/>
      <c r="L53" s="436"/>
      <c r="M53" s="432">
        <f>H53/1.5</f>
        <v>90</v>
      </c>
      <c r="N53" s="437">
        <f>H53-M53</f>
        <v>45</v>
      </c>
      <c r="O53" s="271"/>
      <c r="P53" s="241"/>
      <c r="Q53" s="241"/>
      <c r="R53" s="241"/>
      <c r="S53" s="241"/>
      <c r="T53" s="241"/>
      <c r="U53" s="241"/>
      <c r="V53" s="272"/>
      <c r="W53" s="207">
        <f t="shared" si="4"/>
        <v>67.5</v>
      </c>
    </row>
    <row r="54" spans="1:23" ht="24.75" customHeight="1">
      <c r="A54" s="213" t="s">
        <v>390</v>
      </c>
      <c r="B54" s="473" t="s">
        <v>436</v>
      </c>
      <c r="C54" s="418"/>
      <c r="D54" s="428" t="s">
        <v>431</v>
      </c>
      <c r="E54" s="438"/>
      <c r="F54" s="438"/>
      <c r="G54" s="428">
        <v>3</v>
      </c>
      <c r="H54" s="415">
        <f>G54*30</f>
        <v>90</v>
      </c>
      <c r="I54" s="429"/>
      <c r="J54" s="429"/>
      <c r="K54" s="439"/>
      <c r="L54" s="439"/>
      <c r="M54" s="418">
        <f>H54/1.5</f>
        <v>60</v>
      </c>
      <c r="N54" s="440">
        <f>H54-M54</f>
        <v>30</v>
      </c>
      <c r="O54" s="430"/>
      <c r="P54" s="210"/>
      <c r="Q54" s="210"/>
      <c r="R54" s="431"/>
      <c r="S54" s="431"/>
      <c r="T54" s="431"/>
      <c r="U54" s="210"/>
      <c r="V54" s="212"/>
      <c r="W54" s="207"/>
    </row>
    <row r="55" spans="1:23">
      <c r="A55" s="260" t="s">
        <v>391</v>
      </c>
      <c r="B55" s="478" t="s">
        <v>437</v>
      </c>
      <c r="C55" s="441"/>
      <c r="D55" s="442" t="s">
        <v>432</v>
      </c>
      <c r="E55" s="443"/>
      <c r="F55" s="443"/>
      <c r="G55" s="433">
        <v>4.5</v>
      </c>
      <c r="H55" s="423">
        <f>G55*30</f>
        <v>135</v>
      </c>
      <c r="I55" s="435"/>
      <c r="J55" s="435"/>
      <c r="K55" s="436"/>
      <c r="L55" s="436"/>
      <c r="M55" s="418">
        <f>H55/1.5</f>
        <v>90</v>
      </c>
      <c r="N55" s="440">
        <f>H55-M55</f>
        <v>45</v>
      </c>
      <c r="O55" s="213"/>
      <c r="P55" s="241"/>
      <c r="Q55" s="210"/>
      <c r="R55" s="210"/>
      <c r="S55" s="210"/>
      <c r="T55" s="210"/>
      <c r="U55" s="241"/>
      <c r="V55" s="272"/>
      <c r="W55" s="207"/>
    </row>
    <row r="56" spans="1:23" ht="30">
      <c r="A56" s="260" t="s">
        <v>478</v>
      </c>
      <c r="B56" s="478" t="s">
        <v>438</v>
      </c>
      <c r="C56" s="441"/>
      <c r="D56" s="442" t="s">
        <v>433</v>
      </c>
      <c r="E56" s="443"/>
      <c r="F56" s="443"/>
      <c r="G56" s="442">
        <v>3</v>
      </c>
      <c r="H56" s="423">
        <f>G56*30</f>
        <v>90</v>
      </c>
      <c r="I56" s="435"/>
      <c r="J56" s="435"/>
      <c r="K56" s="436"/>
      <c r="L56" s="436"/>
      <c r="M56" s="432">
        <f>H56/1.5</f>
        <v>60</v>
      </c>
      <c r="N56" s="437">
        <f>H56-M56</f>
        <v>30</v>
      </c>
      <c r="O56" s="430"/>
      <c r="P56" s="431"/>
      <c r="Q56" s="431"/>
      <c r="R56" s="431"/>
      <c r="S56" s="431"/>
      <c r="T56" s="431"/>
      <c r="U56" s="431"/>
      <c r="V56" s="309"/>
      <c r="W56" s="207"/>
    </row>
    <row r="57" spans="1:23" ht="45.75" customHeight="1" thickBot="1">
      <c r="A57" s="260" t="s">
        <v>479</v>
      </c>
      <c r="B57" s="478" t="s">
        <v>439</v>
      </c>
      <c r="C57" s="441"/>
      <c r="D57" s="444" t="s">
        <v>434</v>
      </c>
      <c r="E57" s="445"/>
      <c r="F57" s="445"/>
      <c r="G57" s="444">
        <v>6</v>
      </c>
      <c r="H57" s="446">
        <f>G57*30</f>
        <v>180</v>
      </c>
      <c r="I57" s="446">
        <f>J57+K57+L57</f>
        <v>0</v>
      </c>
      <c r="J57" s="446"/>
      <c r="K57" s="447"/>
      <c r="L57" s="447"/>
      <c r="M57" s="441">
        <f>H57/1.5</f>
        <v>120</v>
      </c>
      <c r="N57" s="448">
        <f>H57-M57</f>
        <v>60</v>
      </c>
      <c r="O57" s="260"/>
      <c r="P57" s="221"/>
      <c r="Q57" s="221"/>
      <c r="R57" s="221"/>
      <c r="S57" s="221"/>
      <c r="T57" s="221"/>
      <c r="U57" s="221"/>
      <c r="V57" s="261"/>
      <c r="W57" s="207">
        <f t="shared" si="4"/>
        <v>90</v>
      </c>
    </row>
    <row r="58" spans="1:23" s="234" customFormat="1" ht="15.75" thickBot="1">
      <c r="A58" s="377"/>
      <c r="B58" s="250" t="s">
        <v>334</v>
      </c>
      <c r="C58" s="223"/>
      <c r="D58" s="223">
        <v>5</v>
      </c>
      <c r="E58" s="223"/>
      <c r="F58" s="223"/>
      <c r="G58" s="224">
        <f t="shared" ref="G58:V58" si="38">SUM(G53:G57)</f>
        <v>21</v>
      </c>
      <c r="H58" s="223">
        <f t="shared" si="38"/>
        <v>630</v>
      </c>
      <c r="I58" s="223">
        <f t="shared" si="38"/>
        <v>0</v>
      </c>
      <c r="J58" s="223">
        <f t="shared" si="38"/>
        <v>0</v>
      </c>
      <c r="K58" s="223">
        <f t="shared" si="38"/>
        <v>0</v>
      </c>
      <c r="L58" s="223">
        <f t="shared" si="38"/>
        <v>0</v>
      </c>
      <c r="M58" s="223">
        <f t="shared" si="38"/>
        <v>420</v>
      </c>
      <c r="N58" s="284">
        <f t="shared" si="38"/>
        <v>210</v>
      </c>
      <c r="O58" s="273">
        <f t="shared" si="38"/>
        <v>0</v>
      </c>
      <c r="P58" s="274">
        <f t="shared" si="38"/>
        <v>0</v>
      </c>
      <c r="Q58" s="274">
        <f t="shared" si="38"/>
        <v>0</v>
      </c>
      <c r="R58" s="274">
        <f t="shared" si="38"/>
        <v>0</v>
      </c>
      <c r="S58" s="274">
        <f t="shared" si="38"/>
        <v>0</v>
      </c>
      <c r="T58" s="274">
        <f t="shared" si="38"/>
        <v>0</v>
      </c>
      <c r="U58" s="274">
        <f t="shared" si="38"/>
        <v>0</v>
      </c>
      <c r="V58" s="275">
        <f t="shared" si="38"/>
        <v>0</v>
      </c>
      <c r="W58" s="207">
        <f t="shared" si="4"/>
        <v>315</v>
      </c>
    </row>
    <row r="59" spans="1:23" s="225" customFormat="1" ht="15.75" thickBot="1">
      <c r="A59" s="621" t="s">
        <v>304</v>
      </c>
      <c r="B59" s="622"/>
      <c r="C59" s="622"/>
      <c r="D59" s="622"/>
      <c r="E59" s="622"/>
      <c r="F59" s="622"/>
      <c r="G59" s="622"/>
      <c r="H59" s="622"/>
      <c r="I59" s="622"/>
      <c r="J59" s="622"/>
      <c r="K59" s="622"/>
      <c r="L59" s="622"/>
      <c r="M59" s="622"/>
      <c r="N59" s="622"/>
      <c r="O59" s="622"/>
      <c r="P59" s="622"/>
      <c r="Q59" s="622"/>
      <c r="R59" s="622"/>
      <c r="S59" s="622"/>
      <c r="T59" s="622"/>
      <c r="U59" s="622"/>
      <c r="V59" s="623"/>
      <c r="W59" s="207">
        <f t="shared" si="4"/>
        <v>0</v>
      </c>
    </row>
    <row r="60" spans="1:23">
      <c r="A60" s="372" t="s">
        <v>480</v>
      </c>
      <c r="B60" s="244" t="s">
        <v>313</v>
      </c>
      <c r="C60" s="226"/>
      <c r="D60" s="226"/>
      <c r="E60" s="227"/>
      <c r="F60" s="227"/>
      <c r="G60" s="226">
        <v>1.5</v>
      </c>
      <c r="H60" s="228">
        <f>G60*30</f>
        <v>45</v>
      </c>
      <c r="I60" s="228"/>
      <c r="J60" s="228"/>
      <c r="K60" s="235"/>
      <c r="L60" s="235"/>
      <c r="M60" s="235">
        <v>30</v>
      </c>
      <c r="N60" s="236">
        <v>15</v>
      </c>
      <c r="O60" s="237"/>
      <c r="P60" s="205"/>
      <c r="Q60" s="205"/>
      <c r="R60" s="205"/>
      <c r="S60" s="205"/>
      <c r="T60" s="205"/>
      <c r="U60" s="205"/>
      <c r="V60" s="206"/>
      <c r="W60" s="207"/>
    </row>
    <row r="61" spans="1:23" s="234" customFormat="1" ht="15.75" thickBot="1">
      <c r="A61" s="380"/>
      <c r="B61" s="251" t="s">
        <v>335</v>
      </c>
      <c r="C61" s="231">
        <f>COUNT(C59:C60)</f>
        <v>0</v>
      </c>
      <c r="D61" s="231">
        <f>COUNT(D59:D60)</f>
        <v>0</v>
      </c>
      <c r="E61" s="231"/>
      <c r="F61" s="231"/>
      <c r="G61" s="232">
        <f t="shared" ref="G61:V61" si="39">SUM(G59:G60)</f>
        <v>1.5</v>
      </c>
      <c r="H61" s="231">
        <f t="shared" si="39"/>
        <v>45</v>
      </c>
      <c r="I61" s="231">
        <f t="shared" si="39"/>
        <v>0</v>
      </c>
      <c r="J61" s="231">
        <f t="shared" si="39"/>
        <v>0</v>
      </c>
      <c r="K61" s="231">
        <f t="shared" si="39"/>
        <v>0</v>
      </c>
      <c r="L61" s="231">
        <f t="shared" si="39"/>
        <v>0</v>
      </c>
      <c r="M61" s="231">
        <f t="shared" si="39"/>
        <v>30</v>
      </c>
      <c r="N61" s="233">
        <f t="shared" si="39"/>
        <v>15</v>
      </c>
      <c r="O61" s="265">
        <f t="shared" si="39"/>
        <v>0</v>
      </c>
      <c r="P61" s="266">
        <f t="shared" si="39"/>
        <v>0</v>
      </c>
      <c r="Q61" s="266">
        <f t="shared" si="39"/>
        <v>0</v>
      </c>
      <c r="R61" s="266">
        <f t="shared" si="39"/>
        <v>0</v>
      </c>
      <c r="S61" s="266">
        <f t="shared" si="39"/>
        <v>0</v>
      </c>
      <c r="T61" s="266">
        <f t="shared" si="39"/>
        <v>0</v>
      </c>
      <c r="U61" s="266">
        <f t="shared" si="39"/>
        <v>0</v>
      </c>
      <c r="V61" s="267">
        <f t="shared" si="39"/>
        <v>0</v>
      </c>
      <c r="W61" s="207"/>
    </row>
    <row r="62" spans="1:23" s="477" customFormat="1" ht="36" customHeight="1" thickBot="1">
      <c r="A62" s="381"/>
      <c r="B62" s="387" t="s">
        <v>407</v>
      </c>
      <c r="C62" s="483">
        <f t="shared" ref="C62:V62" si="40">C27+C51+C58+C61</f>
        <v>30</v>
      </c>
      <c r="D62" s="483">
        <f t="shared" si="40"/>
        <v>16</v>
      </c>
      <c r="E62" s="483">
        <f t="shared" si="40"/>
        <v>2</v>
      </c>
      <c r="F62" s="483">
        <f t="shared" si="40"/>
        <v>0</v>
      </c>
      <c r="G62" s="484">
        <f t="shared" si="40"/>
        <v>180</v>
      </c>
      <c r="H62" s="483">
        <f t="shared" si="40"/>
        <v>5400</v>
      </c>
      <c r="I62" s="483">
        <f t="shared" si="40"/>
        <v>2290</v>
      </c>
      <c r="J62" s="483">
        <f t="shared" si="40"/>
        <v>1182</v>
      </c>
      <c r="K62" s="483">
        <f t="shared" si="40"/>
        <v>1108</v>
      </c>
      <c r="L62" s="483">
        <f t="shared" si="40"/>
        <v>0</v>
      </c>
      <c r="M62" s="483">
        <f t="shared" si="40"/>
        <v>510</v>
      </c>
      <c r="N62" s="485">
        <f t="shared" si="40"/>
        <v>2600</v>
      </c>
      <c r="O62" s="268">
        <f t="shared" si="40"/>
        <v>22.888888888888889</v>
      </c>
      <c r="P62" s="269">
        <f t="shared" si="40"/>
        <v>27</v>
      </c>
      <c r="Q62" s="269">
        <f t="shared" si="40"/>
        <v>16.222222222222221</v>
      </c>
      <c r="R62" s="269">
        <f t="shared" si="40"/>
        <v>13.714285714285715</v>
      </c>
      <c r="S62" s="269">
        <f t="shared" si="40"/>
        <v>12.333333333333334</v>
      </c>
      <c r="T62" s="269">
        <f t="shared" si="40"/>
        <v>17.588235294117645</v>
      </c>
      <c r="U62" s="269">
        <f t="shared" si="40"/>
        <v>18.285714285714285</v>
      </c>
      <c r="V62" s="270">
        <f t="shared" si="40"/>
        <v>16</v>
      </c>
      <c r="W62" s="207"/>
    </row>
    <row r="63" spans="1:23" s="225" customFormat="1">
      <c r="A63" s="621" t="s">
        <v>329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622"/>
      <c r="O63" s="622"/>
      <c r="P63" s="622"/>
      <c r="Q63" s="622"/>
      <c r="R63" s="622"/>
      <c r="S63" s="622"/>
      <c r="T63" s="622"/>
      <c r="U63" s="622"/>
      <c r="V63" s="623"/>
      <c r="W63" s="207"/>
    </row>
    <row r="64" spans="1:23" s="225" customFormat="1" ht="15.75" thickBot="1">
      <c r="A64" s="604" t="s">
        <v>398</v>
      </c>
      <c r="B64" s="605"/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605"/>
      <c r="S64" s="605"/>
      <c r="T64" s="605"/>
      <c r="U64" s="605"/>
      <c r="V64" s="606"/>
      <c r="W64" s="207"/>
    </row>
    <row r="65" spans="1:23" ht="47.25" customHeight="1">
      <c r="A65" s="382" t="s">
        <v>336</v>
      </c>
      <c r="B65" s="356" t="s">
        <v>408</v>
      </c>
      <c r="C65" s="238"/>
      <c r="D65" s="239">
        <v>3</v>
      </c>
      <c r="E65" s="239"/>
      <c r="F65" s="239"/>
      <c r="G65" s="239">
        <v>3</v>
      </c>
      <c r="H65" s="240">
        <f>G65*30</f>
        <v>90</v>
      </c>
      <c r="I65" s="240">
        <v>44</v>
      </c>
      <c r="J65" s="240"/>
      <c r="K65" s="241"/>
      <c r="L65" s="241"/>
      <c r="M65" s="241"/>
      <c r="N65" s="242">
        <f>H65-I65</f>
        <v>46</v>
      </c>
      <c r="O65" s="237"/>
      <c r="P65" s="205"/>
      <c r="Q65" s="204">
        <f>I65/Q8</f>
        <v>2.4444444444444446</v>
      </c>
      <c r="R65" s="205"/>
      <c r="S65" s="205"/>
      <c r="T65" s="205"/>
      <c r="U65" s="205"/>
      <c r="V65" s="206"/>
      <c r="W65" s="207"/>
    </row>
    <row r="66" spans="1:23" ht="31.5" customHeight="1">
      <c r="A66" s="382" t="s">
        <v>337</v>
      </c>
      <c r="B66" s="246" t="s">
        <v>394</v>
      </c>
      <c r="C66" s="238"/>
      <c r="D66" s="239">
        <v>4</v>
      </c>
      <c r="E66" s="239"/>
      <c r="F66" s="239"/>
      <c r="G66" s="239">
        <v>3</v>
      </c>
      <c r="H66" s="240">
        <f>G66*30</f>
        <v>90</v>
      </c>
      <c r="I66" s="240">
        <v>44</v>
      </c>
      <c r="J66" s="240"/>
      <c r="K66" s="241"/>
      <c r="L66" s="241"/>
      <c r="M66" s="241"/>
      <c r="N66" s="242">
        <f>H66-I66</f>
        <v>46</v>
      </c>
      <c r="O66" s="271"/>
      <c r="P66" s="241"/>
      <c r="Q66" s="241"/>
      <c r="R66" s="209">
        <f>I66/17</f>
        <v>2.5882352941176472</v>
      </c>
      <c r="S66" s="241"/>
      <c r="T66" s="241"/>
      <c r="U66" s="241"/>
      <c r="V66" s="272"/>
      <c r="W66" s="207"/>
    </row>
    <row r="67" spans="1:23" ht="32.25" customHeight="1">
      <c r="A67" s="382" t="s">
        <v>338</v>
      </c>
      <c r="B67" s="247" t="s">
        <v>394</v>
      </c>
      <c r="C67" s="208"/>
      <c r="D67" s="208">
        <v>5</v>
      </c>
      <c r="E67" s="208"/>
      <c r="F67" s="208"/>
      <c r="G67" s="208">
        <v>3</v>
      </c>
      <c r="H67" s="209">
        <f>G67*30</f>
        <v>90</v>
      </c>
      <c r="I67" s="209">
        <v>44</v>
      </c>
      <c r="J67" s="209"/>
      <c r="K67" s="210"/>
      <c r="L67" s="210"/>
      <c r="M67" s="210"/>
      <c r="N67" s="211">
        <f>H67-I67</f>
        <v>46</v>
      </c>
      <c r="O67" s="213"/>
      <c r="P67" s="210"/>
      <c r="Q67" s="210"/>
      <c r="R67" s="210"/>
      <c r="S67" s="209">
        <f>I67/14</f>
        <v>3.1428571428571428</v>
      </c>
      <c r="T67" s="210"/>
      <c r="U67" s="210"/>
      <c r="V67" s="212"/>
      <c r="W67" s="207"/>
    </row>
    <row r="68" spans="1:23" ht="33.75" customHeight="1" thickBot="1">
      <c r="A68" s="382" t="s">
        <v>339</v>
      </c>
      <c r="B68" s="247" t="s">
        <v>394</v>
      </c>
      <c r="C68" s="208"/>
      <c r="D68" s="208">
        <v>6</v>
      </c>
      <c r="E68" s="208"/>
      <c r="F68" s="208"/>
      <c r="G68" s="208">
        <v>3</v>
      </c>
      <c r="H68" s="209">
        <f>G68*30</f>
        <v>90</v>
      </c>
      <c r="I68" s="209">
        <v>44</v>
      </c>
      <c r="J68" s="209"/>
      <c r="K68" s="210"/>
      <c r="L68" s="210"/>
      <c r="M68" s="210"/>
      <c r="N68" s="211">
        <f>H68-I68</f>
        <v>46</v>
      </c>
      <c r="O68" s="213"/>
      <c r="P68" s="210"/>
      <c r="Q68" s="210"/>
      <c r="R68" s="210"/>
      <c r="S68" s="210"/>
      <c r="T68" s="209">
        <f>I68/T8</f>
        <v>2.5882352941176472</v>
      </c>
      <c r="U68" s="209"/>
      <c r="V68" s="212"/>
      <c r="W68" s="207"/>
    </row>
    <row r="69" spans="1:23" s="453" customFormat="1" ht="29.25" thickBot="1">
      <c r="A69" s="383"/>
      <c r="B69" s="250" t="s">
        <v>413</v>
      </c>
      <c r="C69" s="449"/>
      <c r="D69" s="449">
        <f>COUNT(D65:D68)</f>
        <v>4</v>
      </c>
      <c r="E69" s="449"/>
      <c r="F69" s="449"/>
      <c r="G69" s="450">
        <f>SUM(G65:G68)</f>
        <v>12</v>
      </c>
      <c r="H69" s="451">
        <f t="shared" ref="H69:U69" si="41">SUM(H65:H68)</f>
        <v>360</v>
      </c>
      <c r="I69" s="451">
        <f t="shared" si="41"/>
        <v>176</v>
      </c>
      <c r="J69" s="451">
        <f t="shared" si="41"/>
        <v>0</v>
      </c>
      <c r="K69" s="451">
        <f t="shared" si="41"/>
        <v>0</v>
      </c>
      <c r="L69" s="451">
        <f t="shared" si="41"/>
        <v>0</v>
      </c>
      <c r="M69" s="451">
        <f t="shared" si="41"/>
        <v>0</v>
      </c>
      <c r="N69" s="452">
        <f t="shared" si="41"/>
        <v>184</v>
      </c>
      <c r="O69" s="273">
        <f t="shared" si="41"/>
        <v>0</v>
      </c>
      <c r="P69" s="274">
        <f t="shared" si="41"/>
        <v>0</v>
      </c>
      <c r="Q69" s="274">
        <f t="shared" si="41"/>
        <v>2.4444444444444446</v>
      </c>
      <c r="R69" s="274">
        <f t="shared" si="41"/>
        <v>2.5882352941176472</v>
      </c>
      <c r="S69" s="274">
        <f t="shared" si="41"/>
        <v>3.1428571428571428</v>
      </c>
      <c r="T69" s="274">
        <f t="shared" si="41"/>
        <v>2.5882352941176472</v>
      </c>
      <c r="U69" s="274">
        <f t="shared" si="41"/>
        <v>0</v>
      </c>
      <c r="V69" s="275">
        <f>SUM(V65:V68)</f>
        <v>0</v>
      </c>
      <c r="W69" s="207"/>
    </row>
    <row r="70" spans="1:23" s="225" customFormat="1" ht="14.25" customHeight="1" thickBot="1">
      <c r="A70" s="621" t="s">
        <v>399</v>
      </c>
      <c r="B70" s="622"/>
      <c r="C70" s="622"/>
      <c r="D70" s="622"/>
      <c r="E70" s="622"/>
      <c r="F70" s="622"/>
      <c r="G70" s="622"/>
      <c r="H70" s="622"/>
      <c r="I70" s="622"/>
      <c r="J70" s="622"/>
      <c r="K70" s="622"/>
      <c r="L70" s="622"/>
      <c r="M70" s="622"/>
      <c r="N70" s="622"/>
      <c r="O70" s="638"/>
      <c r="P70" s="638"/>
      <c r="Q70" s="638"/>
      <c r="R70" s="638"/>
      <c r="S70" s="638"/>
      <c r="T70" s="638"/>
      <c r="U70" s="638"/>
      <c r="V70" s="639"/>
      <c r="W70" s="207"/>
    </row>
    <row r="71" spans="1:23" ht="33.75" customHeight="1">
      <c r="A71" s="372" t="s">
        <v>340</v>
      </c>
      <c r="B71" s="244" t="s">
        <v>395</v>
      </c>
      <c r="C71" s="203"/>
      <c r="D71" s="203">
        <v>3</v>
      </c>
      <c r="E71" s="203"/>
      <c r="F71" s="203"/>
      <c r="G71" s="203">
        <v>4</v>
      </c>
      <c r="H71" s="204">
        <f t="shared" ref="H71:H82" si="42">G71*30</f>
        <v>120</v>
      </c>
      <c r="I71" s="204">
        <v>60</v>
      </c>
      <c r="J71" s="204"/>
      <c r="K71" s="205"/>
      <c r="L71" s="205"/>
      <c r="M71" s="205"/>
      <c r="N71" s="406">
        <f t="shared" ref="N71:N82" si="43">H71-I71</f>
        <v>60</v>
      </c>
      <c r="O71" s="401"/>
      <c r="P71" s="205"/>
      <c r="Q71" s="205">
        <f>I71/Q8</f>
        <v>3.3333333333333335</v>
      </c>
      <c r="R71" s="205"/>
      <c r="S71" s="205"/>
      <c r="T71" s="204"/>
      <c r="U71" s="204"/>
      <c r="V71" s="206"/>
      <c r="W71" s="207"/>
    </row>
    <row r="72" spans="1:23" ht="33.75" customHeight="1">
      <c r="A72" s="375" t="s">
        <v>341</v>
      </c>
      <c r="B72" s="245" t="s">
        <v>395</v>
      </c>
      <c r="C72" s="208"/>
      <c r="D72" s="208">
        <v>3</v>
      </c>
      <c r="E72" s="208"/>
      <c r="F72" s="208"/>
      <c r="G72" s="208">
        <v>4</v>
      </c>
      <c r="H72" s="209">
        <f t="shared" si="42"/>
        <v>120</v>
      </c>
      <c r="I72" s="209">
        <v>60</v>
      </c>
      <c r="J72" s="209"/>
      <c r="K72" s="210"/>
      <c r="L72" s="210"/>
      <c r="M72" s="210"/>
      <c r="N72" s="407">
        <f t="shared" si="43"/>
        <v>60</v>
      </c>
      <c r="O72" s="402"/>
      <c r="P72" s="221"/>
      <c r="Q72" s="221">
        <f>I72/Q8</f>
        <v>3.3333333333333335</v>
      </c>
      <c r="R72" s="221"/>
      <c r="S72" s="221"/>
      <c r="T72" s="220"/>
      <c r="U72" s="209"/>
      <c r="V72" s="212"/>
      <c r="W72" s="207"/>
    </row>
    <row r="73" spans="1:23" ht="33.75" customHeight="1">
      <c r="A73" s="375" t="s">
        <v>342</v>
      </c>
      <c r="B73" s="245" t="s">
        <v>395</v>
      </c>
      <c r="C73" s="208"/>
      <c r="D73" s="208">
        <v>4</v>
      </c>
      <c r="E73" s="208"/>
      <c r="F73" s="208"/>
      <c r="G73" s="208">
        <v>4</v>
      </c>
      <c r="H73" s="209">
        <f t="shared" si="42"/>
        <v>120</v>
      </c>
      <c r="I73" s="209">
        <v>60</v>
      </c>
      <c r="J73" s="209"/>
      <c r="K73" s="210"/>
      <c r="L73" s="210"/>
      <c r="M73" s="210"/>
      <c r="N73" s="407">
        <f t="shared" si="43"/>
        <v>60</v>
      </c>
      <c r="O73" s="403"/>
      <c r="P73" s="210"/>
      <c r="Q73" s="210"/>
      <c r="R73" s="210">
        <f>I73/R8</f>
        <v>4.2857142857142856</v>
      </c>
      <c r="S73" s="210"/>
      <c r="T73" s="209"/>
      <c r="U73" s="209"/>
      <c r="V73" s="212"/>
      <c r="W73" s="207"/>
    </row>
    <row r="74" spans="1:23" ht="33.75" customHeight="1">
      <c r="A74" s="375" t="s">
        <v>343</v>
      </c>
      <c r="B74" s="245" t="s">
        <v>395</v>
      </c>
      <c r="C74" s="208"/>
      <c r="D74" s="208">
        <v>4</v>
      </c>
      <c r="E74" s="208"/>
      <c r="F74" s="208"/>
      <c r="G74" s="208">
        <v>4</v>
      </c>
      <c r="H74" s="209">
        <f t="shared" si="42"/>
        <v>120</v>
      </c>
      <c r="I74" s="209">
        <v>60</v>
      </c>
      <c r="J74" s="209"/>
      <c r="K74" s="210"/>
      <c r="L74" s="210"/>
      <c r="M74" s="210"/>
      <c r="N74" s="407">
        <f t="shared" si="43"/>
        <v>60</v>
      </c>
      <c r="O74" s="404"/>
      <c r="P74" s="241"/>
      <c r="Q74" s="241"/>
      <c r="R74" s="241">
        <f>I74/R8</f>
        <v>4.2857142857142856</v>
      </c>
      <c r="S74" s="209"/>
      <c r="T74" s="240"/>
      <c r="U74" s="240"/>
      <c r="V74" s="212"/>
      <c r="W74" s="207"/>
    </row>
    <row r="75" spans="1:23" ht="33.75" customHeight="1">
      <c r="A75" s="375" t="s">
        <v>344</v>
      </c>
      <c r="B75" s="245" t="s">
        <v>395</v>
      </c>
      <c r="C75" s="208"/>
      <c r="D75" s="208">
        <v>5</v>
      </c>
      <c r="E75" s="208"/>
      <c r="F75" s="208"/>
      <c r="G75" s="208">
        <v>4</v>
      </c>
      <c r="H75" s="209">
        <f t="shared" si="42"/>
        <v>120</v>
      </c>
      <c r="I75" s="209">
        <v>60</v>
      </c>
      <c r="J75" s="209"/>
      <c r="K75" s="210"/>
      <c r="L75" s="210"/>
      <c r="M75" s="210"/>
      <c r="N75" s="407">
        <f t="shared" si="43"/>
        <v>60</v>
      </c>
      <c r="O75" s="403"/>
      <c r="P75" s="210"/>
      <c r="Q75" s="210"/>
      <c r="R75" s="210"/>
      <c r="S75" s="210">
        <f>I75/S8</f>
        <v>3.3333333333333335</v>
      </c>
      <c r="T75" s="209"/>
      <c r="U75" s="209"/>
      <c r="V75" s="212"/>
      <c r="W75" s="207"/>
    </row>
    <row r="76" spans="1:23" ht="33.75" customHeight="1">
      <c r="A76" s="375" t="s">
        <v>345</v>
      </c>
      <c r="B76" s="245" t="s">
        <v>395</v>
      </c>
      <c r="C76" s="208"/>
      <c r="D76" s="208">
        <v>5</v>
      </c>
      <c r="E76" s="208"/>
      <c r="F76" s="208"/>
      <c r="G76" s="208">
        <v>4</v>
      </c>
      <c r="H76" s="209">
        <f t="shared" si="42"/>
        <v>120</v>
      </c>
      <c r="I76" s="209">
        <v>60</v>
      </c>
      <c r="J76" s="209"/>
      <c r="K76" s="210"/>
      <c r="L76" s="210"/>
      <c r="M76" s="210"/>
      <c r="N76" s="407">
        <f t="shared" si="43"/>
        <v>60</v>
      </c>
      <c r="O76" s="403"/>
      <c r="P76" s="210"/>
      <c r="Q76" s="210"/>
      <c r="R76" s="210"/>
      <c r="S76" s="209">
        <f>I76/S8</f>
        <v>3.3333333333333335</v>
      </c>
      <c r="T76" s="209"/>
      <c r="U76" s="209"/>
      <c r="V76" s="212"/>
      <c r="W76" s="207"/>
    </row>
    <row r="77" spans="1:23" ht="33.75" customHeight="1">
      <c r="A77" s="375" t="s">
        <v>346</v>
      </c>
      <c r="B77" s="245" t="s">
        <v>395</v>
      </c>
      <c r="C77" s="208"/>
      <c r="D77" s="208">
        <v>6</v>
      </c>
      <c r="E77" s="208"/>
      <c r="F77" s="208"/>
      <c r="G77" s="208">
        <v>4</v>
      </c>
      <c r="H77" s="209">
        <f t="shared" si="42"/>
        <v>120</v>
      </c>
      <c r="I77" s="209">
        <v>60</v>
      </c>
      <c r="J77" s="209"/>
      <c r="K77" s="210"/>
      <c r="L77" s="210"/>
      <c r="M77" s="210"/>
      <c r="N77" s="407">
        <f t="shared" si="43"/>
        <v>60</v>
      </c>
      <c r="O77" s="403"/>
      <c r="P77" s="210"/>
      <c r="Q77" s="210"/>
      <c r="R77" s="210"/>
      <c r="S77" s="210"/>
      <c r="T77" s="209">
        <f>I77/T8</f>
        <v>3.5294117647058822</v>
      </c>
      <c r="U77" s="209"/>
      <c r="V77" s="212"/>
      <c r="W77" s="207"/>
    </row>
    <row r="78" spans="1:23" ht="33.75" customHeight="1">
      <c r="A78" s="375" t="s">
        <v>347</v>
      </c>
      <c r="B78" s="245" t="s">
        <v>395</v>
      </c>
      <c r="C78" s="208"/>
      <c r="D78" s="208">
        <v>6</v>
      </c>
      <c r="E78" s="208"/>
      <c r="F78" s="208"/>
      <c r="G78" s="208">
        <v>4</v>
      </c>
      <c r="H78" s="209">
        <f t="shared" si="42"/>
        <v>120</v>
      </c>
      <c r="I78" s="209">
        <v>60</v>
      </c>
      <c r="J78" s="209"/>
      <c r="K78" s="210"/>
      <c r="L78" s="210"/>
      <c r="M78" s="210"/>
      <c r="N78" s="407">
        <f t="shared" si="43"/>
        <v>60</v>
      </c>
      <c r="O78" s="403"/>
      <c r="P78" s="210"/>
      <c r="Q78" s="210"/>
      <c r="R78" s="210"/>
      <c r="S78" s="210"/>
      <c r="T78" s="209">
        <f>I78/T8</f>
        <v>3.5294117647058822</v>
      </c>
      <c r="U78" s="209"/>
      <c r="V78" s="212"/>
      <c r="W78" s="207"/>
    </row>
    <row r="79" spans="1:23" ht="33.75" customHeight="1">
      <c r="A79" s="375" t="s">
        <v>348</v>
      </c>
      <c r="B79" s="245" t="s">
        <v>395</v>
      </c>
      <c r="C79" s="208"/>
      <c r="D79" s="208">
        <v>7</v>
      </c>
      <c r="E79" s="208"/>
      <c r="F79" s="208"/>
      <c r="G79" s="208">
        <v>4</v>
      </c>
      <c r="H79" s="209">
        <f t="shared" si="42"/>
        <v>120</v>
      </c>
      <c r="I79" s="209">
        <v>60</v>
      </c>
      <c r="J79" s="209"/>
      <c r="K79" s="210"/>
      <c r="L79" s="210"/>
      <c r="M79" s="210"/>
      <c r="N79" s="407">
        <f t="shared" si="43"/>
        <v>60</v>
      </c>
      <c r="O79" s="403"/>
      <c r="P79" s="210"/>
      <c r="Q79" s="210"/>
      <c r="R79" s="210"/>
      <c r="S79" s="210"/>
      <c r="T79" s="209"/>
      <c r="U79" s="209">
        <f>I79/U8</f>
        <v>3.75</v>
      </c>
      <c r="V79" s="212"/>
      <c r="W79" s="207"/>
    </row>
    <row r="80" spans="1:23" ht="33.75" customHeight="1">
      <c r="A80" s="375" t="s">
        <v>349</v>
      </c>
      <c r="B80" s="245" t="s">
        <v>395</v>
      </c>
      <c r="C80" s="208"/>
      <c r="D80" s="208">
        <v>7</v>
      </c>
      <c r="E80" s="208"/>
      <c r="F80" s="208"/>
      <c r="G80" s="208">
        <v>4</v>
      </c>
      <c r="H80" s="209">
        <f>G80*30</f>
        <v>120</v>
      </c>
      <c r="I80" s="209">
        <v>60</v>
      </c>
      <c r="J80" s="209"/>
      <c r="K80" s="210"/>
      <c r="L80" s="210"/>
      <c r="M80" s="210"/>
      <c r="N80" s="407">
        <f>H80-I80</f>
        <v>60</v>
      </c>
      <c r="O80" s="403"/>
      <c r="P80" s="210"/>
      <c r="Q80" s="210"/>
      <c r="R80" s="210"/>
      <c r="S80" s="210"/>
      <c r="T80" s="209"/>
      <c r="U80" s="209">
        <f>I80/U8</f>
        <v>3.75</v>
      </c>
      <c r="V80" s="212"/>
      <c r="W80" s="207"/>
    </row>
    <row r="81" spans="1:74" ht="33.75" customHeight="1">
      <c r="A81" s="375" t="s">
        <v>350</v>
      </c>
      <c r="B81" s="245" t="s">
        <v>395</v>
      </c>
      <c r="C81" s="208"/>
      <c r="D81" s="208">
        <v>8</v>
      </c>
      <c r="E81" s="208"/>
      <c r="F81" s="208"/>
      <c r="G81" s="208">
        <v>4</v>
      </c>
      <c r="H81" s="209">
        <f t="shared" si="42"/>
        <v>120</v>
      </c>
      <c r="I81" s="209">
        <v>60</v>
      </c>
      <c r="J81" s="209"/>
      <c r="K81" s="210"/>
      <c r="L81" s="210"/>
      <c r="M81" s="210"/>
      <c r="N81" s="407">
        <f t="shared" si="43"/>
        <v>60</v>
      </c>
      <c r="O81" s="403"/>
      <c r="P81" s="210"/>
      <c r="Q81" s="210"/>
      <c r="R81" s="210"/>
      <c r="S81" s="210"/>
      <c r="T81" s="209"/>
      <c r="U81" s="209"/>
      <c r="V81" s="212">
        <f>I81/V8</f>
        <v>5</v>
      </c>
      <c r="W81" s="207"/>
    </row>
    <row r="82" spans="1:74" ht="33.75" customHeight="1" thickBot="1">
      <c r="A82" s="378" t="s">
        <v>351</v>
      </c>
      <c r="B82" s="379" t="s">
        <v>395</v>
      </c>
      <c r="C82" s="408"/>
      <c r="D82" s="408">
        <v>8</v>
      </c>
      <c r="E82" s="408"/>
      <c r="F82" s="408"/>
      <c r="G82" s="408">
        <v>4</v>
      </c>
      <c r="H82" s="409">
        <f t="shared" si="42"/>
        <v>120</v>
      </c>
      <c r="I82" s="409">
        <v>60</v>
      </c>
      <c r="J82" s="409"/>
      <c r="K82" s="230"/>
      <c r="L82" s="230"/>
      <c r="M82" s="230"/>
      <c r="N82" s="410">
        <f t="shared" si="43"/>
        <v>60</v>
      </c>
      <c r="O82" s="403"/>
      <c r="P82" s="210"/>
      <c r="Q82" s="210"/>
      <c r="R82" s="210"/>
      <c r="S82" s="210"/>
      <c r="T82" s="210"/>
      <c r="U82" s="209"/>
      <c r="V82" s="212">
        <f>I82/V8</f>
        <v>5</v>
      </c>
      <c r="W82" s="207"/>
    </row>
    <row r="83" spans="1:74" s="367" customFormat="1" ht="29.25" thickBot="1">
      <c r="A83" s="641"/>
      <c r="B83" s="405" t="s">
        <v>414</v>
      </c>
      <c r="C83" s="454"/>
      <c r="D83" s="455">
        <f>COUNT(D71:D82)</f>
        <v>12</v>
      </c>
      <c r="E83" s="455"/>
      <c r="F83" s="455"/>
      <c r="G83" s="456">
        <f>SUM(G71:G82)</f>
        <v>48</v>
      </c>
      <c r="H83" s="457">
        <f t="shared" ref="H83:U83" si="44">SUM(H71:H82)</f>
        <v>1440</v>
      </c>
      <c r="I83" s="457">
        <f t="shared" si="44"/>
        <v>720</v>
      </c>
      <c r="J83" s="457">
        <f t="shared" si="44"/>
        <v>0</v>
      </c>
      <c r="K83" s="457">
        <f t="shared" si="44"/>
        <v>0</v>
      </c>
      <c r="L83" s="457">
        <f t="shared" si="44"/>
        <v>0</v>
      </c>
      <c r="M83" s="457">
        <f t="shared" si="44"/>
        <v>0</v>
      </c>
      <c r="N83" s="458">
        <f t="shared" si="44"/>
        <v>720</v>
      </c>
      <c r="O83" s="276">
        <f t="shared" si="44"/>
        <v>0</v>
      </c>
      <c r="P83" s="263">
        <f t="shared" si="44"/>
        <v>0</v>
      </c>
      <c r="Q83" s="263">
        <f t="shared" si="44"/>
        <v>6.666666666666667</v>
      </c>
      <c r="R83" s="263">
        <f t="shared" si="44"/>
        <v>8.5714285714285712</v>
      </c>
      <c r="S83" s="263">
        <f t="shared" si="44"/>
        <v>6.666666666666667</v>
      </c>
      <c r="T83" s="263">
        <f t="shared" si="44"/>
        <v>7.0588235294117645</v>
      </c>
      <c r="U83" s="263">
        <f t="shared" si="44"/>
        <v>7.5</v>
      </c>
      <c r="V83" s="264">
        <f>SUM(V71:V82)</f>
        <v>10</v>
      </c>
      <c r="W83" s="207"/>
    </row>
    <row r="84" spans="1:74" ht="15.75" customHeight="1" thickBot="1">
      <c r="A84" s="641"/>
      <c r="B84" s="388" t="s">
        <v>415</v>
      </c>
      <c r="C84" s="389">
        <f>SUM(C69,C83)</f>
        <v>0</v>
      </c>
      <c r="D84" s="390">
        <f t="shared" ref="D84:U84" si="45">SUM(D69,D83)</f>
        <v>16</v>
      </c>
      <c r="E84" s="390">
        <f t="shared" si="45"/>
        <v>0</v>
      </c>
      <c r="F84" s="390">
        <f t="shared" si="45"/>
        <v>0</v>
      </c>
      <c r="G84" s="391">
        <f t="shared" si="45"/>
        <v>60</v>
      </c>
      <c r="H84" s="390">
        <f t="shared" si="45"/>
        <v>1800</v>
      </c>
      <c r="I84" s="390">
        <f t="shared" si="45"/>
        <v>896</v>
      </c>
      <c r="J84" s="390">
        <f t="shared" si="45"/>
        <v>0</v>
      </c>
      <c r="K84" s="390">
        <f t="shared" si="45"/>
        <v>0</v>
      </c>
      <c r="L84" s="390">
        <f t="shared" si="45"/>
        <v>0</v>
      </c>
      <c r="M84" s="390">
        <f t="shared" si="45"/>
        <v>0</v>
      </c>
      <c r="N84" s="392">
        <f t="shared" si="45"/>
        <v>904</v>
      </c>
      <c r="O84" s="393">
        <f t="shared" si="45"/>
        <v>0</v>
      </c>
      <c r="P84" s="394">
        <f t="shared" si="45"/>
        <v>0</v>
      </c>
      <c r="Q84" s="394">
        <f t="shared" si="45"/>
        <v>9.1111111111111107</v>
      </c>
      <c r="R84" s="394">
        <f t="shared" si="45"/>
        <v>11.159663865546218</v>
      </c>
      <c r="S84" s="394">
        <f t="shared" si="45"/>
        <v>9.8095238095238102</v>
      </c>
      <c r="T84" s="394">
        <f t="shared" si="45"/>
        <v>9.6470588235294112</v>
      </c>
      <c r="U84" s="394">
        <f t="shared" si="45"/>
        <v>7.5</v>
      </c>
      <c r="V84" s="395">
        <f t="shared" ref="V84" si="46">SUM(V69,V83)</f>
        <v>10</v>
      </c>
      <c r="W84" s="207"/>
    </row>
    <row r="85" spans="1:74" ht="15.75" customHeight="1" thickBot="1">
      <c r="A85" s="641"/>
      <c r="B85" s="290" t="s">
        <v>306</v>
      </c>
      <c r="C85" s="291">
        <f>C86+C87</f>
        <v>30</v>
      </c>
      <c r="D85" s="288">
        <f t="shared" ref="D85:U85" si="47">D86+D87</f>
        <v>32</v>
      </c>
      <c r="E85" s="288">
        <f t="shared" si="47"/>
        <v>2</v>
      </c>
      <c r="F85" s="288">
        <f t="shared" si="47"/>
        <v>0</v>
      </c>
      <c r="G85" s="289">
        <f t="shared" si="47"/>
        <v>240</v>
      </c>
      <c r="H85" s="288">
        <f t="shared" si="47"/>
        <v>7200</v>
      </c>
      <c r="I85" s="288">
        <f t="shared" si="47"/>
        <v>3186</v>
      </c>
      <c r="J85" s="288">
        <f t="shared" si="47"/>
        <v>1182</v>
      </c>
      <c r="K85" s="288">
        <f t="shared" si="47"/>
        <v>1108</v>
      </c>
      <c r="L85" s="288">
        <f t="shared" si="47"/>
        <v>0</v>
      </c>
      <c r="M85" s="288">
        <f t="shared" si="47"/>
        <v>510</v>
      </c>
      <c r="N85" s="316">
        <f t="shared" si="47"/>
        <v>3504</v>
      </c>
      <c r="O85" s="317">
        <f t="shared" si="47"/>
        <v>22.888888888888889</v>
      </c>
      <c r="P85" s="277">
        <f t="shared" si="47"/>
        <v>27</v>
      </c>
      <c r="Q85" s="277">
        <f t="shared" si="47"/>
        <v>25.333333333333332</v>
      </c>
      <c r="R85" s="277">
        <f t="shared" si="47"/>
        <v>24.873949579831933</v>
      </c>
      <c r="S85" s="277">
        <f t="shared" si="47"/>
        <v>22.142857142857146</v>
      </c>
      <c r="T85" s="277">
        <f t="shared" si="47"/>
        <v>27.235294117647058</v>
      </c>
      <c r="U85" s="277">
        <f t="shared" si="47"/>
        <v>25.785714285714285</v>
      </c>
      <c r="V85" s="278">
        <f t="shared" ref="V85" si="48">V86+V87</f>
        <v>26</v>
      </c>
      <c r="W85" s="243"/>
    </row>
    <row r="86" spans="1:74" ht="16.149999999999999" customHeight="1" thickBot="1">
      <c r="A86" s="641"/>
      <c r="B86" s="290" t="s">
        <v>330</v>
      </c>
      <c r="C86" s="291">
        <f>C62</f>
        <v>30</v>
      </c>
      <c r="D86" s="288">
        <f t="shared" ref="D86:U86" si="49">D62</f>
        <v>16</v>
      </c>
      <c r="E86" s="288">
        <f t="shared" si="49"/>
        <v>2</v>
      </c>
      <c r="F86" s="288">
        <f t="shared" si="49"/>
        <v>0</v>
      </c>
      <c r="G86" s="289">
        <f t="shared" si="49"/>
        <v>180</v>
      </c>
      <c r="H86" s="288">
        <f t="shared" si="49"/>
        <v>5400</v>
      </c>
      <c r="I86" s="288">
        <f t="shared" si="49"/>
        <v>2290</v>
      </c>
      <c r="J86" s="288">
        <f t="shared" si="49"/>
        <v>1182</v>
      </c>
      <c r="K86" s="288">
        <f t="shared" si="49"/>
        <v>1108</v>
      </c>
      <c r="L86" s="288">
        <f t="shared" si="49"/>
        <v>0</v>
      </c>
      <c r="M86" s="288">
        <f t="shared" si="49"/>
        <v>510</v>
      </c>
      <c r="N86" s="316">
        <f t="shared" si="49"/>
        <v>2600</v>
      </c>
      <c r="O86" s="317">
        <f t="shared" si="49"/>
        <v>22.888888888888889</v>
      </c>
      <c r="P86" s="277">
        <f t="shared" si="49"/>
        <v>27</v>
      </c>
      <c r="Q86" s="277">
        <f t="shared" si="49"/>
        <v>16.222222222222221</v>
      </c>
      <c r="R86" s="277">
        <f t="shared" si="49"/>
        <v>13.714285714285715</v>
      </c>
      <c r="S86" s="277">
        <f t="shared" si="49"/>
        <v>12.333333333333334</v>
      </c>
      <c r="T86" s="277">
        <f t="shared" si="49"/>
        <v>17.588235294117645</v>
      </c>
      <c r="U86" s="277">
        <f t="shared" si="49"/>
        <v>18.285714285714285</v>
      </c>
      <c r="V86" s="278">
        <f t="shared" ref="V86" si="50">V62</f>
        <v>16</v>
      </c>
      <c r="W86" s="207"/>
    </row>
    <row r="87" spans="1:74" ht="16.149999999999999" customHeight="1" thickBot="1">
      <c r="A87" s="641"/>
      <c r="B87" s="285" t="s">
        <v>331</v>
      </c>
      <c r="C87" s="293">
        <f>C84</f>
        <v>0</v>
      </c>
      <c r="D87" s="294">
        <f t="shared" ref="D87:U87" si="51">D84</f>
        <v>16</v>
      </c>
      <c r="E87" s="294">
        <f t="shared" si="51"/>
        <v>0</v>
      </c>
      <c r="F87" s="294">
        <f t="shared" si="51"/>
        <v>0</v>
      </c>
      <c r="G87" s="295">
        <f t="shared" si="51"/>
        <v>60</v>
      </c>
      <c r="H87" s="294">
        <f t="shared" si="51"/>
        <v>1800</v>
      </c>
      <c r="I87" s="294">
        <f t="shared" si="51"/>
        <v>896</v>
      </c>
      <c r="J87" s="294">
        <f t="shared" si="51"/>
        <v>0</v>
      </c>
      <c r="K87" s="294">
        <f t="shared" si="51"/>
        <v>0</v>
      </c>
      <c r="L87" s="294">
        <f t="shared" si="51"/>
        <v>0</v>
      </c>
      <c r="M87" s="294">
        <f t="shared" si="51"/>
        <v>0</v>
      </c>
      <c r="N87" s="332">
        <f t="shared" si="51"/>
        <v>904</v>
      </c>
      <c r="O87" s="333">
        <f t="shared" si="51"/>
        <v>0</v>
      </c>
      <c r="P87" s="286">
        <f t="shared" si="51"/>
        <v>0</v>
      </c>
      <c r="Q87" s="286">
        <f t="shared" si="51"/>
        <v>9.1111111111111107</v>
      </c>
      <c r="R87" s="286">
        <f t="shared" si="51"/>
        <v>11.159663865546218</v>
      </c>
      <c r="S87" s="286">
        <f t="shared" si="51"/>
        <v>9.8095238095238102</v>
      </c>
      <c r="T87" s="286">
        <f t="shared" si="51"/>
        <v>9.6470588235294112</v>
      </c>
      <c r="U87" s="286">
        <f t="shared" si="51"/>
        <v>7.5</v>
      </c>
      <c r="V87" s="287">
        <f t="shared" ref="V87" si="52">V84</f>
        <v>10</v>
      </c>
      <c r="W87" s="207"/>
    </row>
    <row r="88" spans="1:74" ht="15.75" thickBot="1">
      <c r="A88" s="641"/>
      <c r="B88" s="296" t="s">
        <v>268</v>
      </c>
      <c r="C88" s="336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84"/>
      <c r="O88" s="262">
        <f>O85</f>
        <v>22.888888888888889</v>
      </c>
      <c r="P88" s="263">
        <f t="shared" ref="P88:V88" si="53">P85</f>
        <v>27</v>
      </c>
      <c r="Q88" s="263">
        <f t="shared" si="53"/>
        <v>25.333333333333332</v>
      </c>
      <c r="R88" s="263">
        <f t="shared" si="53"/>
        <v>24.873949579831933</v>
      </c>
      <c r="S88" s="263">
        <f t="shared" si="53"/>
        <v>22.142857142857146</v>
      </c>
      <c r="T88" s="263">
        <f t="shared" si="53"/>
        <v>27.235294117647058</v>
      </c>
      <c r="U88" s="263">
        <f t="shared" si="53"/>
        <v>25.785714285714285</v>
      </c>
      <c r="V88" s="264">
        <f t="shared" si="53"/>
        <v>26</v>
      </c>
      <c r="W88" s="207"/>
    </row>
    <row r="89" spans="1:74" ht="15.75" thickBot="1">
      <c r="A89" s="641"/>
      <c r="B89" s="296" t="s">
        <v>261</v>
      </c>
      <c r="C89" s="297"/>
      <c r="D89" s="297"/>
      <c r="E89" s="297"/>
      <c r="F89" s="297"/>
      <c r="G89" s="297"/>
      <c r="H89" s="297"/>
      <c r="I89" s="298"/>
      <c r="J89" s="298"/>
      <c r="K89" s="299"/>
      <c r="L89" s="299"/>
      <c r="M89" s="299"/>
      <c r="N89" s="300"/>
      <c r="O89" s="301">
        <v>4</v>
      </c>
      <c r="P89" s="292">
        <v>4</v>
      </c>
      <c r="Q89" s="292">
        <v>4</v>
      </c>
      <c r="R89" s="292">
        <v>3</v>
      </c>
      <c r="S89" s="292">
        <v>3</v>
      </c>
      <c r="T89" s="292">
        <v>4</v>
      </c>
      <c r="U89" s="292">
        <v>5</v>
      </c>
      <c r="V89" s="302">
        <v>3</v>
      </c>
      <c r="W89" s="207"/>
    </row>
    <row r="90" spans="1:74" ht="15.75" thickBot="1">
      <c r="A90" s="641"/>
      <c r="B90" s="303" t="s">
        <v>129</v>
      </c>
      <c r="C90" s="259"/>
      <c r="D90" s="304"/>
      <c r="E90" s="304"/>
      <c r="F90" s="304"/>
      <c r="G90" s="304"/>
      <c r="H90" s="304"/>
      <c r="I90" s="304"/>
      <c r="J90" s="304"/>
      <c r="K90" s="305"/>
      <c r="L90" s="305"/>
      <c r="M90" s="305"/>
      <c r="N90" s="306"/>
      <c r="O90" s="307">
        <v>4</v>
      </c>
      <c r="P90" s="308">
        <v>4</v>
      </c>
      <c r="Q90" s="308">
        <v>4</v>
      </c>
      <c r="R90" s="308">
        <v>5</v>
      </c>
      <c r="S90" s="308">
        <v>5</v>
      </c>
      <c r="T90" s="308">
        <v>4</v>
      </c>
      <c r="U90" s="308">
        <v>3</v>
      </c>
      <c r="V90" s="309">
        <v>3</v>
      </c>
      <c r="W90" s="207"/>
    </row>
    <row r="91" spans="1:74" ht="15.75" thickBot="1">
      <c r="A91" s="641"/>
      <c r="B91" s="296" t="s">
        <v>311</v>
      </c>
      <c r="C91" s="297"/>
      <c r="D91" s="297"/>
      <c r="E91" s="297"/>
      <c r="F91" s="297"/>
      <c r="G91" s="297"/>
      <c r="H91" s="297"/>
      <c r="I91" s="297"/>
      <c r="J91" s="297"/>
      <c r="K91" s="299"/>
      <c r="L91" s="299"/>
      <c r="M91" s="299"/>
      <c r="N91" s="300"/>
      <c r="O91" s="301"/>
      <c r="P91" s="292"/>
      <c r="Q91" s="292"/>
      <c r="R91" s="292"/>
      <c r="S91" s="292"/>
      <c r="T91" s="292"/>
      <c r="U91" s="292"/>
      <c r="V91" s="302"/>
      <c r="W91" s="207"/>
    </row>
    <row r="92" spans="1:74" ht="15.75" thickBot="1">
      <c r="A92" s="641"/>
      <c r="B92" s="310" t="s">
        <v>126</v>
      </c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2"/>
      <c r="O92" s="313"/>
      <c r="P92" s="314"/>
      <c r="Q92" s="314"/>
      <c r="R92" s="314">
        <v>1</v>
      </c>
      <c r="S92" s="314"/>
      <c r="T92" s="314">
        <v>1</v>
      </c>
      <c r="U92" s="314"/>
      <c r="V92" s="315"/>
      <c r="W92" s="207"/>
    </row>
    <row r="93" spans="1:74" ht="29.25" thickBot="1">
      <c r="A93" s="641"/>
      <c r="B93" s="318" t="s">
        <v>392</v>
      </c>
      <c r="C93" s="319"/>
      <c r="D93" s="320"/>
      <c r="E93" s="320"/>
      <c r="F93" s="320"/>
      <c r="G93" s="321"/>
      <c r="H93" s="320"/>
      <c r="I93" s="320"/>
      <c r="J93" s="320"/>
      <c r="K93" s="320"/>
      <c r="L93" s="320"/>
      <c r="M93" s="320"/>
      <c r="N93" s="322"/>
      <c r="O93" s="323"/>
      <c r="P93" s="324"/>
      <c r="Q93" s="324"/>
      <c r="R93" s="324"/>
      <c r="S93" s="324"/>
      <c r="T93" s="324"/>
      <c r="U93" s="324"/>
      <c r="V93" s="325"/>
      <c r="W93" s="207"/>
    </row>
    <row r="94" spans="1:74" ht="35.25" customHeight="1" thickBot="1">
      <c r="A94" s="642"/>
      <c r="B94" s="326" t="s">
        <v>393</v>
      </c>
      <c r="C94" s="327"/>
      <c r="D94" s="328"/>
      <c r="E94" s="328"/>
      <c r="F94" s="328"/>
      <c r="G94" s="329">
        <v>7</v>
      </c>
      <c r="H94" s="330">
        <f>G94*30</f>
        <v>210</v>
      </c>
      <c r="I94" s="328"/>
      <c r="J94" s="328"/>
      <c r="K94" s="328"/>
      <c r="L94" s="328"/>
      <c r="M94" s="328"/>
      <c r="N94" s="331"/>
      <c r="O94" s="323"/>
      <c r="P94" s="324"/>
      <c r="Q94" s="324"/>
      <c r="R94" s="324"/>
      <c r="S94" s="324"/>
      <c r="T94" s="324"/>
      <c r="U94" s="324"/>
      <c r="V94" s="325"/>
      <c r="W94" s="207"/>
    </row>
    <row r="95" spans="1:74" ht="12" customHeight="1" thickBot="1">
      <c r="B95" s="337"/>
      <c r="C95" s="338"/>
      <c r="D95" s="338"/>
      <c r="E95" s="338"/>
      <c r="F95" s="338"/>
      <c r="G95" s="339"/>
      <c r="H95" s="340"/>
      <c r="I95" s="338"/>
      <c r="J95" s="338"/>
      <c r="K95" s="338"/>
      <c r="L95" s="338"/>
      <c r="M95" s="338"/>
      <c r="N95" s="338"/>
      <c r="O95" s="341"/>
      <c r="P95" s="341"/>
      <c r="Q95" s="341"/>
      <c r="R95" s="341"/>
      <c r="S95" s="341"/>
      <c r="T95" s="341"/>
      <c r="U95" s="341"/>
      <c r="V95" s="341"/>
      <c r="W95" s="207"/>
    </row>
    <row r="96" spans="1:74" ht="106.5" customHeight="1">
      <c r="B96" s="600" t="s">
        <v>402</v>
      </c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600"/>
      <c r="S96" s="600"/>
      <c r="T96" s="600"/>
      <c r="U96" s="600"/>
      <c r="V96" s="600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4"/>
      <c r="AS96" s="384"/>
      <c r="AT96" s="384"/>
      <c r="AU96" s="384"/>
      <c r="AV96" s="384"/>
      <c r="AW96" s="384"/>
      <c r="AX96" s="384"/>
      <c r="AY96" s="384"/>
      <c r="AZ96" s="384"/>
      <c r="BA96" s="384"/>
      <c r="BB96" s="384"/>
      <c r="BC96" s="384"/>
      <c r="BD96" s="384"/>
      <c r="BE96" s="384"/>
      <c r="BF96" s="384"/>
      <c r="BG96" s="384"/>
      <c r="BH96" s="384"/>
      <c r="BI96" s="384"/>
      <c r="BJ96" s="384"/>
      <c r="BK96" s="384"/>
      <c r="BL96" s="384"/>
      <c r="BM96" s="384"/>
      <c r="BN96" s="384"/>
      <c r="BO96" s="384"/>
      <c r="BP96" s="384"/>
      <c r="BQ96" s="384"/>
      <c r="BR96" s="384"/>
      <c r="BS96" s="384"/>
      <c r="BT96" s="384"/>
      <c r="BU96" s="384"/>
      <c r="BV96" s="384"/>
    </row>
    <row r="97" spans="1:75" ht="69" customHeight="1">
      <c r="B97" s="600" t="s">
        <v>400</v>
      </c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600"/>
      <c r="S97" s="600"/>
      <c r="T97" s="600"/>
      <c r="U97" s="600"/>
      <c r="V97" s="600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5"/>
      <c r="AX97" s="385"/>
      <c r="AY97" s="385"/>
      <c r="AZ97" s="385"/>
      <c r="BA97" s="385"/>
      <c r="BB97" s="385"/>
      <c r="BC97" s="385"/>
      <c r="BD97" s="385"/>
      <c r="BE97" s="385"/>
      <c r="BF97" s="385"/>
      <c r="BG97" s="385"/>
      <c r="BH97" s="385"/>
      <c r="BI97" s="385"/>
      <c r="BJ97" s="385"/>
      <c r="BK97" s="385"/>
      <c r="BL97" s="385"/>
      <c r="BM97" s="385"/>
      <c r="BN97" s="385"/>
      <c r="BO97" s="385"/>
      <c r="BP97" s="385"/>
      <c r="BQ97" s="385"/>
      <c r="BR97" s="385"/>
      <c r="BS97" s="385"/>
      <c r="BT97" s="385"/>
      <c r="BU97" s="385"/>
      <c r="BV97" s="385"/>
    </row>
    <row r="98" spans="1:75" ht="24" customHeight="1">
      <c r="B98" s="600" t="s">
        <v>396</v>
      </c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343"/>
      <c r="P98" s="343"/>
      <c r="Q98" s="343"/>
      <c r="R98" s="343"/>
      <c r="S98" s="343"/>
      <c r="T98" s="343"/>
      <c r="U98" s="343"/>
      <c r="V98" s="343"/>
      <c r="W98" s="207"/>
    </row>
    <row r="99" spans="1:75" ht="16.149999999999999" customHeight="1">
      <c r="A99" s="350"/>
      <c r="B99" s="351"/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3"/>
      <c r="P99" s="353"/>
      <c r="Q99" s="353"/>
      <c r="R99" s="353"/>
      <c r="S99" s="353"/>
      <c r="T99" s="353"/>
      <c r="U99" s="353"/>
      <c r="V99" s="353"/>
      <c r="W99" s="354"/>
      <c r="X99" s="354"/>
      <c r="Y99" s="354"/>
      <c r="Z99" s="355"/>
      <c r="AA99" s="355"/>
      <c r="AB99" s="355"/>
      <c r="AC99" s="355"/>
      <c r="AD99" s="355"/>
      <c r="AE99" s="355"/>
      <c r="AF99" s="355"/>
      <c r="AG99" s="355"/>
      <c r="AH99" s="355"/>
      <c r="AI99" s="354"/>
      <c r="AJ99" s="355"/>
      <c r="AK99" s="355"/>
      <c r="AL99" s="355"/>
      <c r="AM99" s="355"/>
      <c r="AN99" s="355"/>
      <c r="AO99" s="355"/>
      <c r="AP99" s="355"/>
      <c r="AQ99" s="355"/>
      <c r="AR99" s="355"/>
      <c r="AS99" s="354"/>
      <c r="AT99" s="355"/>
      <c r="AU99" s="355"/>
      <c r="AV99" s="355"/>
      <c r="AW99" s="355"/>
      <c r="AX99" s="355"/>
      <c r="AY99" s="355"/>
      <c r="AZ99" s="355"/>
      <c r="BA99" s="355"/>
      <c r="BB99" s="355"/>
      <c r="BC99" s="354"/>
      <c r="BD99" s="355"/>
      <c r="BE99" s="355"/>
      <c r="BF99" s="355"/>
      <c r="BG99" s="355"/>
      <c r="BH99" s="355"/>
      <c r="BI99" s="355"/>
      <c r="BJ99" s="355"/>
      <c r="BK99" s="355"/>
      <c r="BL99" s="355"/>
      <c r="BM99" s="354"/>
      <c r="BN99" s="355"/>
      <c r="BO99" s="355"/>
      <c r="BP99" s="355"/>
      <c r="BQ99" s="355"/>
      <c r="BR99" s="355"/>
      <c r="BS99" s="355"/>
      <c r="BT99" s="355"/>
      <c r="BU99" s="355"/>
      <c r="BV99" s="355"/>
      <c r="BW99" s="355"/>
    </row>
    <row r="100" spans="1:75" ht="28.5" customHeight="1">
      <c r="A100" s="386"/>
      <c r="B100" s="640" t="s">
        <v>442</v>
      </c>
      <c r="C100" s="640"/>
      <c r="D100" s="640"/>
      <c r="E100" s="640"/>
      <c r="F100" s="640"/>
      <c r="G100" s="640"/>
      <c r="H100" s="640"/>
      <c r="I100" s="640"/>
      <c r="J100" s="640"/>
      <c r="K100" s="640"/>
      <c r="L100" s="640"/>
      <c r="M100" s="640"/>
      <c r="N100" s="640"/>
      <c r="O100" s="640"/>
      <c r="P100" s="640"/>
      <c r="Q100" s="640"/>
      <c r="R100" s="640"/>
      <c r="S100" s="640"/>
      <c r="T100" s="640"/>
      <c r="U100" s="640"/>
      <c r="V100" s="640"/>
    </row>
    <row r="101" spans="1:75">
      <c r="A101" s="386"/>
      <c r="B101" s="252"/>
      <c r="O101" s="207"/>
      <c r="P101" s="207"/>
      <c r="Q101" s="207"/>
      <c r="R101" s="207"/>
      <c r="S101" s="207"/>
      <c r="V101" s="197"/>
    </row>
    <row r="102" spans="1:75" s="183" customFormat="1" ht="33" customHeight="1">
      <c r="A102" s="191"/>
      <c r="B102" s="599" t="s">
        <v>477</v>
      </c>
      <c r="C102" s="599"/>
      <c r="D102" s="599"/>
      <c r="E102" s="599"/>
      <c r="F102" s="599"/>
      <c r="G102" s="599"/>
      <c r="H102" s="599"/>
      <c r="I102" s="599"/>
      <c r="J102" s="599"/>
      <c r="K102" s="599"/>
      <c r="L102" s="599"/>
      <c r="M102" s="599"/>
      <c r="N102" s="599"/>
      <c r="O102" s="599"/>
      <c r="P102" s="599"/>
      <c r="Q102" s="599"/>
      <c r="R102" s="599"/>
      <c r="S102" s="599"/>
      <c r="T102" s="599"/>
      <c r="U102" s="599"/>
      <c r="V102" s="599"/>
    </row>
    <row r="103" spans="1:75" s="183" customFormat="1" ht="15.75">
      <c r="A103" s="191"/>
      <c r="B103" s="344"/>
      <c r="O103" s="345"/>
      <c r="P103" s="345"/>
      <c r="Q103" s="345"/>
      <c r="R103" s="345"/>
      <c r="S103" s="345"/>
      <c r="T103" s="342"/>
      <c r="U103" s="342"/>
      <c r="V103" s="342"/>
    </row>
    <row r="104" spans="1:75" s="183" customFormat="1" ht="15.75">
      <c r="A104" s="191"/>
      <c r="B104" s="599" t="s">
        <v>443</v>
      </c>
      <c r="C104" s="599"/>
      <c r="D104" s="599"/>
      <c r="E104" s="599"/>
      <c r="F104" s="599"/>
      <c r="G104" s="599"/>
      <c r="H104" s="599"/>
      <c r="I104" s="599"/>
      <c r="J104" s="599"/>
      <c r="K104" s="599"/>
      <c r="L104" s="599"/>
      <c r="M104" s="599"/>
      <c r="N104" s="599"/>
      <c r="O104" s="599"/>
      <c r="P104" s="599"/>
      <c r="Q104" s="599"/>
      <c r="R104" s="599"/>
      <c r="S104" s="599"/>
      <c r="T104" s="599"/>
      <c r="U104" s="599"/>
      <c r="V104" s="599"/>
    </row>
    <row r="105" spans="1:75" s="183" customFormat="1" ht="15.75">
      <c r="A105" s="191"/>
      <c r="B105" s="188"/>
      <c r="O105" s="345"/>
      <c r="P105" s="345"/>
      <c r="Q105" s="345"/>
      <c r="R105" s="345"/>
      <c r="S105" s="345"/>
      <c r="T105" s="342"/>
      <c r="U105" s="342"/>
      <c r="V105" s="342"/>
    </row>
    <row r="106" spans="1:75" s="183" customFormat="1" ht="31.15" customHeight="1">
      <c r="A106" s="191"/>
      <c r="B106" s="599" t="s">
        <v>444</v>
      </c>
      <c r="C106" s="599"/>
      <c r="D106" s="599"/>
      <c r="E106" s="599"/>
      <c r="F106" s="599"/>
      <c r="G106" s="599"/>
      <c r="H106" s="599"/>
      <c r="I106" s="599"/>
      <c r="J106" s="599"/>
      <c r="K106" s="599"/>
      <c r="L106" s="599"/>
      <c r="M106" s="599"/>
      <c r="N106" s="599"/>
      <c r="O106" s="599"/>
      <c r="P106" s="599"/>
      <c r="Q106" s="599"/>
      <c r="R106" s="599"/>
      <c r="S106" s="599"/>
      <c r="T106" s="599"/>
      <c r="U106" s="599"/>
      <c r="V106" s="599"/>
    </row>
    <row r="107" spans="1:75" s="183" customFormat="1" ht="15.75">
      <c r="A107" s="191"/>
      <c r="B107" s="188"/>
      <c r="C107" s="346"/>
      <c r="D107" s="346"/>
      <c r="E107" s="346"/>
      <c r="F107" s="346"/>
      <c r="G107" s="346"/>
      <c r="H107" s="346"/>
      <c r="O107" s="345"/>
      <c r="P107" s="345"/>
      <c r="Q107" s="345"/>
      <c r="R107" s="345"/>
      <c r="S107" s="345"/>
      <c r="T107" s="342"/>
      <c r="U107" s="342"/>
      <c r="V107" s="342"/>
    </row>
    <row r="108" spans="1:75" s="183" customFormat="1" ht="15.75">
      <c r="A108" s="191"/>
      <c r="B108" s="188" t="s">
        <v>307</v>
      </c>
      <c r="C108" s="346"/>
      <c r="D108" s="346"/>
      <c r="E108" s="346"/>
      <c r="F108" s="346"/>
      <c r="G108" s="346"/>
      <c r="H108" s="346"/>
      <c r="O108" s="345"/>
      <c r="P108" s="345"/>
      <c r="Q108" s="345"/>
      <c r="R108" s="345"/>
      <c r="S108" s="345"/>
      <c r="T108" s="342"/>
      <c r="U108" s="342"/>
      <c r="V108" s="342"/>
    </row>
    <row r="109" spans="1:75" s="183" customFormat="1" ht="15.75">
      <c r="A109" s="191"/>
      <c r="B109" s="188"/>
      <c r="C109" s="346"/>
      <c r="D109" s="346"/>
      <c r="E109" s="346"/>
      <c r="F109" s="346"/>
      <c r="G109" s="346"/>
      <c r="H109" s="346"/>
      <c r="O109" s="345"/>
      <c r="P109" s="345"/>
      <c r="Q109" s="345"/>
      <c r="R109" s="345"/>
      <c r="S109" s="345"/>
      <c r="T109" s="342"/>
      <c r="U109" s="342"/>
      <c r="V109" s="342"/>
    </row>
    <row r="110" spans="1:75" s="183" customFormat="1" ht="15.75">
      <c r="A110" s="191"/>
      <c r="B110" s="188" t="s">
        <v>298</v>
      </c>
      <c r="G110" s="183" t="s">
        <v>310</v>
      </c>
      <c r="O110" s="345"/>
      <c r="P110" s="345"/>
      <c r="Q110" s="345"/>
      <c r="R110" s="345"/>
      <c r="S110" s="345"/>
      <c r="T110" s="342"/>
      <c r="U110" s="342"/>
      <c r="V110" s="342"/>
    </row>
    <row r="111" spans="1:75" s="183" customFormat="1" ht="15.75">
      <c r="A111" s="191"/>
      <c r="B111" s="620"/>
      <c r="C111" s="620"/>
      <c r="D111" s="620"/>
      <c r="E111" s="620"/>
      <c r="F111" s="620"/>
      <c r="G111" s="620"/>
      <c r="H111" s="620"/>
      <c r="I111" s="620"/>
      <c r="J111" s="620"/>
      <c r="K111" s="620"/>
      <c r="L111" s="620"/>
      <c r="M111" s="620"/>
      <c r="N111" s="620"/>
      <c r="O111" s="342"/>
      <c r="P111" s="342"/>
      <c r="Q111" s="342"/>
      <c r="R111" s="342"/>
      <c r="S111" s="342"/>
      <c r="T111" s="342"/>
      <c r="U111" s="342"/>
      <c r="V111" s="342"/>
    </row>
    <row r="112" spans="1:75" s="183" customFormat="1" ht="15.75">
      <c r="A112" s="191"/>
      <c r="B112" s="188" t="s">
        <v>308</v>
      </c>
      <c r="G112" s="183" t="s">
        <v>309</v>
      </c>
      <c r="O112" s="342"/>
      <c r="P112" s="342"/>
      <c r="Q112" s="342"/>
      <c r="R112" s="342"/>
      <c r="S112" s="342"/>
      <c r="T112" s="342"/>
      <c r="U112" s="342"/>
      <c r="V112" s="342"/>
    </row>
    <row r="113" spans="2:22">
      <c r="V113" s="197"/>
    </row>
    <row r="114" spans="2:22">
      <c r="B114" s="253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V114" s="197"/>
    </row>
    <row r="115" spans="2:22">
      <c r="B115" s="253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V115" s="197"/>
    </row>
    <row r="116" spans="2:22">
      <c r="B116" s="253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V116" s="197"/>
    </row>
    <row r="117" spans="2:22">
      <c r="B117" s="253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V117" s="197"/>
    </row>
    <row r="118" spans="2:22">
      <c r="B118" s="253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V118" s="197"/>
    </row>
    <row r="119" spans="2:22">
      <c r="B119" s="253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V119" s="197"/>
    </row>
    <row r="120" spans="2:22">
      <c r="B120" s="253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V120" s="197"/>
    </row>
    <row r="121" spans="2:22">
      <c r="B121" s="253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V121" s="197"/>
    </row>
    <row r="122" spans="2:22">
      <c r="V122" s="197"/>
    </row>
    <row r="123" spans="2:22">
      <c r="V123" s="197"/>
    </row>
    <row r="124" spans="2:22">
      <c r="V124" s="197"/>
    </row>
    <row r="125" spans="2:22">
      <c r="V125" s="197"/>
    </row>
    <row r="126" spans="2:22">
      <c r="V126" s="197"/>
    </row>
    <row r="127" spans="2:22">
      <c r="V127" s="197"/>
    </row>
    <row r="128" spans="2:22">
      <c r="V128" s="197"/>
    </row>
    <row r="129" spans="22:22">
      <c r="V129" s="197"/>
    </row>
    <row r="130" spans="22:22">
      <c r="V130" s="197"/>
    </row>
    <row r="131" spans="22:22">
      <c r="V131" s="197"/>
    </row>
    <row r="132" spans="22:22">
      <c r="V132" s="197"/>
    </row>
    <row r="133" spans="22:22">
      <c r="V133" s="197"/>
    </row>
    <row r="134" spans="22:22">
      <c r="V134" s="197"/>
    </row>
    <row r="135" spans="22:22">
      <c r="V135" s="197"/>
    </row>
    <row r="136" spans="22:22">
      <c r="V136" s="197"/>
    </row>
    <row r="137" spans="22:22">
      <c r="V137" s="197"/>
    </row>
    <row r="138" spans="22:22">
      <c r="V138" s="197"/>
    </row>
    <row r="139" spans="22:22">
      <c r="V139" s="197"/>
    </row>
    <row r="140" spans="22:22">
      <c r="V140" s="197"/>
    </row>
    <row r="141" spans="22:22">
      <c r="V141" s="197"/>
    </row>
    <row r="142" spans="22:22">
      <c r="V142" s="197"/>
    </row>
    <row r="143" spans="22:22">
      <c r="V143" s="197"/>
    </row>
    <row r="144" spans="22:22">
      <c r="V144" s="197"/>
    </row>
    <row r="145" spans="22:22">
      <c r="V145" s="197"/>
    </row>
    <row r="146" spans="22:22">
      <c r="V146" s="197"/>
    </row>
    <row r="147" spans="22:22">
      <c r="V147" s="197"/>
    </row>
    <row r="148" spans="22:22">
      <c r="V148" s="197"/>
    </row>
    <row r="149" spans="22:22">
      <c r="V149" s="197"/>
    </row>
    <row r="150" spans="22:22">
      <c r="V150" s="197"/>
    </row>
    <row r="151" spans="22:22">
      <c r="V151" s="197"/>
    </row>
    <row r="152" spans="22:22">
      <c r="V152" s="197"/>
    </row>
    <row r="153" spans="22:22">
      <c r="V153" s="197"/>
    </row>
    <row r="154" spans="22:22">
      <c r="V154" s="197"/>
    </row>
    <row r="155" spans="22:22">
      <c r="V155" s="197"/>
    </row>
    <row r="156" spans="22:22">
      <c r="V156" s="197"/>
    </row>
    <row r="157" spans="22:22">
      <c r="V157" s="197"/>
    </row>
    <row r="158" spans="22:22">
      <c r="V158" s="197"/>
    </row>
    <row r="159" spans="22:22">
      <c r="V159" s="197"/>
    </row>
    <row r="160" spans="22:22">
      <c r="V160" s="197"/>
    </row>
    <row r="161" spans="22:22">
      <c r="V161" s="197"/>
    </row>
    <row r="162" spans="22:22">
      <c r="V162" s="197"/>
    </row>
    <row r="163" spans="22:22">
      <c r="V163" s="197"/>
    </row>
    <row r="164" spans="22:22">
      <c r="V164" s="197"/>
    </row>
    <row r="165" spans="22:22">
      <c r="V165" s="197"/>
    </row>
    <row r="166" spans="22:22">
      <c r="V166" s="197"/>
    </row>
    <row r="167" spans="22:22">
      <c r="V167" s="197"/>
    </row>
    <row r="168" spans="22:22">
      <c r="V168" s="197"/>
    </row>
    <row r="169" spans="22:22">
      <c r="V169" s="197"/>
    </row>
    <row r="170" spans="22:22">
      <c r="V170" s="197"/>
    </row>
    <row r="171" spans="22:22">
      <c r="V171" s="197"/>
    </row>
    <row r="172" spans="22:22">
      <c r="V172" s="197"/>
    </row>
    <row r="173" spans="22:22">
      <c r="V173" s="197"/>
    </row>
    <row r="174" spans="22:22">
      <c r="V174" s="197"/>
    </row>
    <row r="175" spans="22:22">
      <c r="V175" s="197"/>
    </row>
    <row r="176" spans="22:22">
      <c r="V176" s="197"/>
    </row>
    <row r="177" spans="22:22">
      <c r="V177" s="197"/>
    </row>
    <row r="178" spans="22:22">
      <c r="V178" s="197"/>
    </row>
    <row r="179" spans="22:22">
      <c r="V179" s="197"/>
    </row>
    <row r="180" spans="22:22">
      <c r="V180" s="197"/>
    </row>
    <row r="181" spans="22:22">
      <c r="V181" s="197"/>
    </row>
    <row r="182" spans="22:22">
      <c r="V182" s="197"/>
    </row>
    <row r="183" spans="22:22">
      <c r="V183" s="197"/>
    </row>
    <row r="184" spans="22:22">
      <c r="V184" s="197"/>
    </row>
    <row r="185" spans="22:22">
      <c r="V185" s="197"/>
    </row>
    <row r="186" spans="22:22">
      <c r="V186" s="197"/>
    </row>
    <row r="187" spans="22:22">
      <c r="V187" s="197"/>
    </row>
    <row r="188" spans="22:22">
      <c r="V188" s="197"/>
    </row>
    <row r="189" spans="22:22">
      <c r="V189" s="197"/>
    </row>
    <row r="190" spans="22:22">
      <c r="V190" s="197"/>
    </row>
    <row r="191" spans="22:22">
      <c r="V191" s="197"/>
    </row>
    <row r="192" spans="22:22">
      <c r="V192" s="197"/>
    </row>
    <row r="193" spans="22:22">
      <c r="V193" s="197"/>
    </row>
    <row r="194" spans="22:22">
      <c r="V194" s="197"/>
    </row>
    <row r="195" spans="22:22">
      <c r="V195" s="197"/>
    </row>
    <row r="196" spans="22:22">
      <c r="V196" s="197"/>
    </row>
    <row r="197" spans="22:22">
      <c r="V197" s="197"/>
    </row>
    <row r="198" spans="22:22">
      <c r="V198" s="197"/>
    </row>
    <row r="199" spans="22:22">
      <c r="V199" s="197"/>
    </row>
    <row r="200" spans="22:22">
      <c r="V200" s="197"/>
    </row>
    <row r="201" spans="22:22">
      <c r="V201" s="197"/>
    </row>
    <row r="202" spans="22:22">
      <c r="V202" s="197"/>
    </row>
    <row r="203" spans="22:22">
      <c r="V203" s="197"/>
    </row>
    <row r="204" spans="22:22">
      <c r="V204" s="197"/>
    </row>
    <row r="205" spans="22:22">
      <c r="V205" s="197"/>
    </row>
    <row r="206" spans="22:22">
      <c r="V206" s="197"/>
    </row>
    <row r="207" spans="22:22">
      <c r="V207" s="197"/>
    </row>
    <row r="208" spans="22:22">
      <c r="V208" s="197"/>
    </row>
    <row r="209" spans="22:22">
      <c r="V209" s="197"/>
    </row>
    <row r="210" spans="22:22">
      <c r="V210" s="197"/>
    </row>
    <row r="211" spans="22:22">
      <c r="V211" s="197"/>
    </row>
    <row r="212" spans="22:22">
      <c r="V212" s="197"/>
    </row>
    <row r="213" spans="22:22">
      <c r="V213" s="197"/>
    </row>
    <row r="214" spans="22:22">
      <c r="V214" s="197"/>
    </row>
    <row r="215" spans="22:22">
      <c r="V215" s="197"/>
    </row>
    <row r="216" spans="22:22">
      <c r="V216" s="197"/>
    </row>
    <row r="217" spans="22:22">
      <c r="V217" s="197"/>
    </row>
    <row r="218" spans="22:22">
      <c r="V218" s="197"/>
    </row>
    <row r="219" spans="22:22">
      <c r="V219" s="197"/>
    </row>
    <row r="220" spans="22:22">
      <c r="V220" s="197"/>
    </row>
    <row r="221" spans="22:22">
      <c r="V221" s="197"/>
    </row>
    <row r="222" spans="22:22">
      <c r="V222" s="197"/>
    </row>
    <row r="223" spans="22:22">
      <c r="V223" s="197"/>
    </row>
    <row r="224" spans="22:22">
      <c r="V224" s="197"/>
    </row>
    <row r="225" spans="22:22">
      <c r="V225" s="197"/>
    </row>
    <row r="226" spans="22:22">
      <c r="V226" s="197"/>
    </row>
    <row r="227" spans="22:22">
      <c r="V227" s="197"/>
    </row>
    <row r="228" spans="22:22">
      <c r="V228" s="197"/>
    </row>
    <row r="229" spans="22:22">
      <c r="V229" s="197"/>
    </row>
    <row r="230" spans="22:22">
      <c r="V230" s="197"/>
    </row>
    <row r="231" spans="22:22">
      <c r="V231" s="197"/>
    </row>
    <row r="232" spans="22:22">
      <c r="V232" s="197"/>
    </row>
    <row r="233" spans="22:22">
      <c r="V233" s="197"/>
    </row>
    <row r="234" spans="22:22">
      <c r="V234" s="197"/>
    </row>
    <row r="235" spans="22:22">
      <c r="V235" s="197"/>
    </row>
    <row r="236" spans="22:22">
      <c r="V236" s="197"/>
    </row>
    <row r="237" spans="22:22">
      <c r="V237" s="197"/>
    </row>
    <row r="238" spans="22:22">
      <c r="V238" s="197"/>
    </row>
    <row r="239" spans="22:22">
      <c r="V239" s="197"/>
    </row>
    <row r="240" spans="22:22">
      <c r="V240" s="197"/>
    </row>
    <row r="241" spans="22:22">
      <c r="V241" s="197"/>
    </row>
    <row r="242" spans="22:22">
      <c r="V242" s="197"/>
    </row>
    <row r="243" spans="22:22">
      <c r="V243" s="197"/>
    </row>
    <row r="244" spans="22:22">
      <c r="V244" s="197"/>
    </row>
    <row r="245" spans="22:22">
      <c r="V245" s="197"/>
    </row>
    <row r="246" spans="22:22">
      <c r="V246" s="197"/>
    </row>
    <row r="247" spans="22:22">
      <c r="V247" s="197"/>
    </row>
    <row r="248" spans="22:22">
      <c r="V248" s="197"/>
    </row>
    <row r="249" spans="22:22">
      <c r="V249" s="197"/>
    </row>
    <row r="250" spans="22:22">
      <c r="V250" s="197"/>
    </row>
    <row r="251" spans="22:22">
      <c r="V251" s="197"/>
    </row>
    <row r="252" spans="22:22">
      <c r="V252" s="197"/>
    </row>
    <row r="253" spans="22:22">
      <c r="V253" s="197"/>
    </row>
    <row r="254" spans="22:22">
      <c r="V254" s="197"/>
    </row>
    <row r="255" spans="22:22">
      <c r="V255" s="197"/>
    </row>
    <row r="256" spans="22:22">
      <c r="V256" s="197"/>
    </row>
    <row r="257" spans="22:22">
      <c r="V257" s="197"/>
    </row>
    <row r="258" spans="22:22">
      <c r="V258" s="197"/>
    </row>
    <row r="259" spans="22:22">
      <c r="V259" s="197"/>
    </row>
    <row r="260" spans="22:22">
      <c r="V260" s="197"/>
    </row>
    <row r="261" spans="22:22">
      <c r="V261" s="197"/>
    </row>
    <row r="262" spans="22:22">
      <c r="V262" s="197"/>
    </row>
    <row r="263" spans="22:22">
      <c r="V263" s="197"/>
    </row>
    <row r="264" spans="22:22">
      <c r="V264" s="197"/>
    </row>
    <row r="265" spans="22:22">
      <c r="V265" s="197"/>
    </row>
    <row r="266" spans="22:22">
      <c r="V266" s="197"/>
    </row>
    <row r="267" spans="22:22">
      <c r="V267" s="197"/>
    </row>
    <row r="268" spans="22:22">
      <c r="V268" s="197"/>
    </row>
    <row r="269" spans="22:22">
      <c r="V269" s="197"/>
    </row>
    <row r="270" spans="22:22">
      <c r="V270" s="197"/>
    </row>
    <row r="271" spans="22:22">
      <c r="V271" s="197"/>
    </row>
    <row r="272" spans="22:22">
      <c r="V272" s="197"/>
    </row>
    <row r="273" spans="22:22">
      <c r="V273" s="197"/>
    </row>
    <row r="274" spans="22:22">
      <c r="V274" s="197"/>
    </row>
    <row r="275" spans="22:22">
      <c r="V275" s="197"/>
    </row>
    <row r="276" spans="22:22">
      <c r="V276" s="197"/>
    </row>
    <row r="277" spans="22:22">
      <c r="V277" s="197"/>
    </row>
    <row r="278" spans="22:22">
      <c r="V278" s="197"/>
    </row>
    <row r="279" spans="22:22">
      <c r="V279" s="197"/>
    </row>
    <row r="280" spans="22:22">
      <c r="V280" s="197"/>
    </row>
    <row r="281" spans="22:22">
      <c r="V281" s="197"/>
    </row>
    <row r="282" spans="22:22">
      <c r="V282" s="197"/>
    </row>
    <row r="283" spans="22:22">
      <c r="V283" s="197"/>
    </row>
    <row r="284" spans="22:22">
      <c r="V284" s="197"/>
    </row>
    <row r="285" spans="22:22">
      <c r="V285" s="197"/>
    </row>
    <row r="286" spans="22:22">
      <c r="V286" s="197"/>
    </row>
    <row r="287" spans="22:22">
      <c r="V287" s="197"/>
    </row>
    <row r="288" spans="22:22">
      <c r="V288" s="197"/>
    </row>
    <row r="289" spans="22:22">
      <c r="V289" s="197"/>
    </row>
    <row r="290" spans="22:22">
      <c r="V290" s="197"/>
    </row>
    <row r="291" spans="22:22">
      <c r="V291" s="197"/>
    </row>
    <row r="292" spans="22:22">
      <c r="V292" s="197"/>
    </row>
    <row r="293" spans="22:22">
      <c r="V293" s="197"/>
    </row>
    <row r="294" spans="22:22">
      <c r="V294" s="197"/>
    </row>
    <row r="295" spans="22:22">
      <c r="V295" s="197"/>
    </row>
    <row r="296" spans="22:22">
      <c r="V296" s="197"/>
    </row>
    <row r="297" spans="22:22">
      <c r="V297" s="197"/>
    </row>
    <row r="298" spans="22:22">
      <c r="V298" s="197"/>
    </row>
    <row r="299" spans="22:22">
      <c r="V299" s="197"/>
    </row>
    <row r="300" spans="22:22">
      <c r="V300" s="197"/>
    </row>
    <row r="301" spans="22:22">
      <c r="V301" s="197"/>
    </row>
    <row r="302" spans="22:22">
      <c r="V302" s="197"/>
    </row>
    <row r="303" spans="22:22">
      <c r="V303" s="197"/>
    </row>
    <row r="304" spans="22:22">
      <c r="V304" s="197"/>
    </row>
    <row r="305" spans="22:22">
      <c r="V305" s="197"/>
    </row>
    <row r="306" spans="22:22">
      <c r="V306" s="197"/>
    </row>
    <row r="307" spans="22:22">
      <c r="V307" s="197"/>
    </row>
    <row r="308" spans="22:22">
      <c r="V308" s="197"/>
    </row>
    <row r="309" spans="22:22">
      <c r="V309" s="197"/>
    </row>
    <row r="310" spans="22:22">
      <c r="V310" s="197"/>
    </row>
    <row r="311" spans="22:22">
      <c r="V311" s="197"/>
    </row>
    <row r="312" spans="22:22">
      <c r="V312" s="197"/>
    </row>
    <row r="313" spans="22:22">
      <c r="V313" s="197"/>
    </row>
    <row r="314" spans="22:22">
      <c r="V314" s="197"/>
    </row>
    <row r="315" spans="22:22">
      <c r="V315" s="197"/>
    </row>
    <row r="316" spans="22:22">
      <c r="V316" s="197"/>
    </row>
    <row r="317" spans="22:22">
      <c r="V317" s="197"/>
    </row>
    <row r="318" spans="22:22">
      <c r="V318" s="197"/>
    </row>
    <row r="319" spans="22:22">
      <c r="V319" s="197"/>
    </row>
    <row r="320" spans="22:22">
      <c r="V320" s="197"/>
    </row>
    <row r="321" spans="22:22">
      <c r="V321" s="197"/>
    </row>
    <row r="322" spans="22:22">
      <c r="V322" s="197"/>
    </row>
    <row r="323" spans="22:22">
      <c r="V323" s="197"/>
    </row>
    <row r="324" spans="22:22">
      <c r="V324" s="197"/>
    </row>
    <row r="325" spans="22:22">
      <c r="V325" s="197"/>
    </row>
    <row r="326" spans="22:22">
      <c r="V326" s="197"/>
    </row>
    <row r="327" spans="22:22">
      <c r="V327" s="197"/>
    </row>
    <row r="328" spans="22:22">
      <c r="V328" s="197"/>
    </row>
    <row r="329" spans="22:22">
      <c r="V329" s="197"/>
    </row>
    <row r="330" spans="22:22">
      <c r="V330" s="197"/>
    </row>
    <row r="331" spans="22:22">
      <c r="V331" s="197"/>
    </row>
    <row r="332" spans="22:22">
      <c r="V332" s="197"/>
    </row>
    <row r="333" spans="22:22">
      <c r="V333" s="197"/>
    </row>
    <row r="334" spans="22:22">
      <c r="V334" s="197"/>
    </row>
    <row r="335" spans="22:22">
      <c r="V335" s="197"/>
    </row>
    <row r="336" spans="22:22">
      <c r="V336" s="197"/>
    </row>
    <row r="337" spans="22:22">
      <c r="V337" s="197"/>
    </row>
    <row r="338" spans="22:22">
      <c r="V338" s="197"/>
    </row>
    <row r="339" spans="22:22">
      <c r="V339" s="197"/>
    </row>
    <row r="340" spans="22:22">
      <c r="V340" s="197"/>
    </row>
    <row r="341" spans="22:22">
      <c r="V341" s="197"/>
    </row>
    <row r="342" spans="22:22">
      <c r="V342" s="197"/>
    </row>
    <row r="343" spans="22:22">
      <c r="V343" s="197"/>
    </row>
    <row r="344" spans="22:22">
      <c r="V344" s="197"/>
    </row>
    <row r="345" spans="22:22">
      <c r="V345" s="197"/>
    </row>
    <row r="346" spans="22:22">
      <c r="V346" s="197"/>
    </row>
    <row r="347" spans="22:22">
      <c r="V347" s="197"/>
    </row>
    <row r="348" spans="22:22">
      <c r="V348" s="197"/>
    </row>
    <row r="349" spans="22:22">
      <c r="V349" s="197"/>
    </row>
    <row r="350" spans="22:22">
      <c r="V350" s="197"/>
    </row>
    <row r="351" spans="22:22">
      <c r="V351" s="197"/>
    </row>
    <row r="352" spans="22:22">
      <c r="V352" s="197"/>
    </row>
    <row r="353" spans="22:22">
      <c r="V353" s="197"/>
    </row>
    <row r="354" spans="22:22">
      <c r="V354" s="197"/>
    </row>
    <row r="355" spans="22:22">
      <c r="V355" s="197"/>
    </row>
    <row r="356" spans="22:22">
      <c r="V356" s="197"/>
    </row>
    <row r="357" spans="22:22">
      <c r="V357" s="197"/>
    </row>
    <row r="358" spans="22:22">
      <c r="V358" s="197"/>
    </row>
    <row r="359" spans="22:22">
      <c r="V359" s="197"/>
    </row>
    <row r="360" spans="22:22">
      <c r="V360" s="197"/>
    </row>
    <row r="361" spans="22:22">
      <c r="V361" s="197"/>
    </row>
    <row r="362" spans="22:22">
      <c r="V362" s="197"/>
    </row>
    <row r="363" spans="22:22">
      <c r="V363" s="197"/>
    </row>
    <row r="364" spans="22:22">
      <c r="V364" s="197"/>
    </row>
    <row r="365" spans="22:22">
      <c r="V365" s="197"/>
    </row>
    <row r="366" spans="22:22">
      <c r="V366" s="197"/>
    </row>
    <row r="367" spans="22:22">
      <c r="V367" s="197"/>
    </row>
    <row r="368" spans="22:22">
      <c r="V368" s="197"/>
    </row>
    <row r="369" spans="22:22">
      <c r="V369" s="197"/>
    </row>
    <row r="370" spans="22:22">
      <c r="V370" s="197"/>
    </row>
    <row r="371" spans="22:22">
      <c r="V371" s="197"/>
    </row>
    <row r="372" spans="22:22">
      <c r="V372" s="197"/>
    </row>
    <row r="373" spans="22:22">
      <c r="V373" s="197"/>
    </row>
    <row r="374" spans="22:22">
      <c r="V374" s="197"/>
    </row>
    <row r="375" spans="22:22">
      <c r="V375" s="197"/>
    </row>
    <row r="376" spans="22:22">
      <c r="V376" s="197"/>
    </row>
    <row r="377" spans="22:22">
      <c r="V377" s="197"/>
    </row>
    <row r="378" spans="22:22">
      <c r="V378" s="197"/>
    </row>
    <row r="379" spans="22:22">
      <c r="V379" s="197"/>
    </row>
    <row r="380" spans="22:22">
      <c r="V380" s="197"/>
    </row>
    <row r="381" spans="22:22">
      <c r="V381" s="197"/>
    </row>
    <row r="382" spans="22:22">
      <c r="V382" s="197"/>
    </row>
    <row r="383" spans="22:22">
      <c r="V383" s="197"/>
    </row>
    <row r="384" spans="22:22">
      <c r="V384" s="197"/>
    </row>
    <row r="385" spans="22:22">
      <c r="V385" s="197"/>
    </row>
    <row r="386" spans="22:22">
      <c r="V386" s="197"/>
    </row>
    <row r="387" spans="22:22">
      <c r="V387" s="197"/>
    </row>
    <row r="388" spans="22:22">
      <c r="V388" s="197"/>
    </row>
    <row r="389" spans="22:22">
      <c r="V389" s="197"/>
    </row>
    <row r="390" spans="22:22">
      <c r="V390" s="197"/>
    </row>
    <row r="391" spans="22:22">
      <c r="V391" s="197"/>
    </row>
    <row r="392" spans="22:22">
      <c r="V392" s="197"/>
    </row>
    <row r="393" spans="22:22">
      <c r="V393" s="197"/>
    </row>
    <row r="394" spans="22:22">
      <c r="V394" s="197"/>
    </row>
    <row r="395" spans="22:22">
      <c r="V395" s="197"/>
    </row>
    <row r="396" spans="22:22">
      <c r="V396" s="197"/>
    </row>
    <row r="397" spans="22:22">
      <c r="V397" s="197"/>
    </row>
    <row r="398" spans="22:22">
      <c r="V398" s="197"/>
    </row>
    <row r="399" spans="22:22">
      <c r="V399" s="197"/>
    </row>
    <row r="400" spans="22:22">
      <c r="V400" s="197"/>
    </row>
    <row r="401" spans="22:22">
      <c r="V401" s="197"/>
    </row>
    <row r="402" spans="22:22">
      <c r="V402" s="197"/>
    </row>
    <row r="403" spans="22:22">
      <c r="V403" s="197"/>
    </row>
    <row r="404" spans="22:22">
      <c r="V404" s="197"/>
    </row>
    <row r="405" spans="22:22">
      <c r="V405" s="197"/>
    </row>
    <row r="406" spans="22:22">
      <c r="V406" s="197"/>
    </row>
    <row r="407" spans="22:22">
      <c r="V407" s="197"/>
    </row>
    <row r="408" spans="22:22">
      <c r="V408" s="197"/>
    </row>
    <row r="409" spans="22:22">
      <c r="V409" s="197"/>
    </row>
    <row r="410" spans="22:22">
      <c r="V410" s="197"/>
    </row>
    <row r="411" spans="22:22">
      <c r="V411" s="197"/>
    </row>
    <row r="412" spans="22:22">
      <c r="V412" s="197"/>
    </row>
    <row r="413" spans="22:22">
      <c r="V413" s="197"/>
    </row>
    <row r="414" spans="22:22">
      <c r="V414" s="197"/>
    </row>
    <row r="415" spans="22:22">
      <c r="V415" s="197"/>
    </row>
    <row r="416" spans="22:22">
      <c r="V416" s="197"/>
    </row>
    <row r="417" spans="22:22">
      <c r="V417" s="197"/>
    </row>
    <row r="418" spans="22:22">
      <c r="V418" s="197"/>
    </row>
    <row r="419" spans="22:22">
      <c r="V419" s="197"/>
    </row>
    <row r="420" spans="22:22">
      <c r="V420" s="197"/>
    </row>
    <row r="421" spans="22:22">
      <c r="V421" s="197"/>
    </row>
    <row r="422" spans="22:22">
      <c r="V422" s="197"/>
    </row>
    <row r="423" spans="22:22">
      <c r="V423" s="197"/>
    </row>
    <row r="424" spans="22:22">
      <c r="V424" s="197"/>
    </row>
    <row r="425" spans="22:22">
      <c r="V425" s="197"/>
    </row>
    <row r="426" spans="22:22">
      <c r="V426" s="197"/>
    </row>
    <row r="427" spans="22:22">
      <c r="V427" s="197"/>
    </row>
    <row r="428" spans="22:22">
      <c r="V428" s="197"/>
    </row>
    <row r="429" spans="22:22">
      <c r="V429" s="197"/>
    </row>
    <row r="430" spans="22:22">
      <c r="V430" s="197"/>
    </row>
    <row r="431" spans="22:22">
      <c r="V431" s="197"/>
    </row>
    <row r="432" spans="22:22">
      <c r="V432" s="197"/>
    </row>
    <row r="433" spans="22:22">
      <c r="V433" s="197"/>
    </row>
    <row r="434" spans="22:22">
      <c r="V434" s="197"/>
    </row>
    <row r="435" spans="22:22">
      <c r="V435" s="197"/>
    </row>
    <row r="436" spans="22:22">
      <c r="V436" s="197"/>
    </row>
    <row r="437" spans="22:22">
      <c r="V437" s="197"/>
    </row>
    <row r="438" spans="22:22">
      <c r="V438" s="197"/>
    </row>
    <row r="439" spans="22:22">
      <c r="V439" s="197"/>
    </row>
    <row r="440" spans="22:22">
      <c r="V440" s="197"/>
    </row>
    <row r="441" spans="22:22">
      <c r="V441" s="197"/>
    </row>
    <row r="442" spans="22:22">
      <c r="V442" s="197"/>
    </row>
    <row r="443" spans="22:22">
      <c r="V443" s="197"/>
    </row>
    <row r="444" spans="22:22">
      <c r="V444" s="197"/>
    </row>
    <row r="445" spans="22:22">
      <c r="V445" s="197"/>
    </row>
    <row r="446" spans="22:22">
      <c r="V446" s="197"/>
    </row>
    <row r="447" spans="22:22">
      <c r="V447" s="197"/>
    </row>
    <row r="448" spans="22:22">
      <c r="V448" s="197"/>
    </row>
    <row r="449" spans="22:22">
      <c r="V449" s="197"/>
    </row>
    <row r="450" spans="22:22">
      <c r="V450" s="197"/>
    </row>
    <row r="451" spans="22:22">
      <c r="V451" s="197"/>
    </row>
    <row r="452" spans="22:22">
      <c r="V452" s="197"/>
    </row>
    <row r="453" spans="22:22">
      <c r="V453" s="197"/>
    </row>
    <row r="454" spans="22:22">
      <c r="V454" s="197"/>
    </row>
    <row r="455" spans="22:22">
      <c r="V455" s="197"/>
    </row>
    <row r="456" spans="22:22">
      <c r="V456" s="197"/>
    </row>
    <row r="457" spans="22:22">
      <c r="V457" s="197"/>
    </row>
    <row r="458" spans="22:22">
      <c r="V458" s="197"/>
    </row>
    <row r="459" spans="22:22">
      <c r="V459" s="197"/>
    </row>
    <row r="460" spans="22:22">
      <c r="V460" s="197"/>
    </row>
    <row r="461" spans="22:22">
      <c r="V461" s="197"/>
    </row>
    <row r="462" spans="22:22">
      <c r="V462" s="197"/>
    </row>
    <row r="463" spans="22:22">
      <c r="V463" s="197"/>
    </row>
    <row r="464" spans="22:22">
      <c r="V464" s="197"/>
    </row>
    <row r="465" spans="22:22">
      <c r="V465" s="197"/>
    </row>
    <row r="466" spans="22:22">
      <c r="V466" s="197"/>
    </row>
    <row r="467" spans="22:22">
      <c r="V467" s="197"/>
    </row>
    <row r="468" spans="22:22">
      <c r="V468" s="197"/>
    </row>
    <row r="469" spans="22:22">
      <c r="V469" s="197"/>
    </row>
    <row r="470" spans="22:22">
      <c r="V470" s="197"/>
    </row>
    <row r="471" spans="22:22">
      <c r="V471" s="197"/>
    </row>
    <row r="472" spans="22:22">
      <c r="V472" s="197"/>
    </row>
    <row r="473" spans="22:22">
      <c r="V473" s="197"/>
    </row>
    <row r="474" spans="22:22">
      <c r="V474" s="197"/>
    </row>
    <row r="475" spans="22:22">
      <c r="V475" s="197"/>
    </row>
    <row r="476" spans="22:22">
      <c r="V476" s="197"/>
    </row>
    <row r="477" spans="22:22">
      <c r="V477" s="197"/>
    </row>
    <row r="478" spans="22:22">
      <c r="V478" s="197"/>
    </row>
    <row r="479" spans="22:22">
      <c r="V479" s="197"/>
    </row>
    <row r="480" spans="22:22">
      <c r="V480" s="197"/>
    </row>
    <row r="481" spans="22:22">
      <c r="V481" s="197"/>
    </row>
    <row r="482" spans="22:22">
      <c r="V482" s="197"/>
    </row>
    <row r="483" spans="22:22">
      <c r="V483" s="197"/>
    </row>
    <row r="484" spans="22:22">
      <c r="V484" s="197"/>
    </row>
    <row r="485" spans="22:22">
      <c r="V485" s="197"/>
    </row>
    <row r="486" spans="22:22">
      <c r="V486" s="197"/>
    </row>
    <row r="487" spans="22:22">
      <c r="V487" s="197"/>
    </row>
    <row r="488" spans="22:22">
      <c r="V488" s="197"/>
    </row>
    <row r="489" spans="22:22">
      <c r="V489" s="197"/>
    </row>
    <row r="490" spans="22:22">
      <c r="V490" s="197"/>
    </row>
    <row r="491" spans="22:22">
      <c r="V491" s="197"/>
    </row>
    <row r="492" spans="22:22">
      <c r="V492" s="197"/>
    </row>
    <row r="493" spans="22:22">
      <c r="V493" s="197"/>
    </row>
    <row r="494" spans="22:22">
      <c r="V494" s="197"/>
    </row>
    <row r="495" spans="22:22">
      <c r="V495" s="197"/>
    </row>
    <row r="496" spans="22:22">
      <c r="V496" s="197"/>
    </row>
    <row r="497" spans="22:22">
      <c r="V497" s="197"/>
    </row>
    <row r="498" spans="22:22">
      <c r="V498" s="197"/>
    </row>
    <row r="499" spans="22:22">
      <c r="V499" s="197"/>
    </row>
    <row r="500" spans="22:22">
      <c r="V500" s="197"/>
    </row>
    <row r="501" spans="22:22">
      <c r="V501" s="197"/>
    </row>
    <row r="502" spans="22:22">
      <c r="V502" s="197"/>
    </row>
    <row r="503" spans="22:22">
      <c r="V503" s="197"/>
    </row>
    <row r="504" spans="22:22">
      <c r="V504" s="197"/>
    </row>
    <row r="505" spans="22:22">
      <c r="V505" s="197"/>
    </row>
    <row r="506" spans="22:22">
      <c r="V506" s="197"/>
    </row>
    <row r="507" spans="22:22">
      <c r="V507" s="197"/>
    </row>
    <row r="508" spans="22:22">
      <c r="V508" s="197"/>
    </row>
    <row r="509" spans="22:22">
      <c r="V509" s="197"/>
    </row>
    <row r="510" spans="22:22">
      <c r="V510" s="197"/>
    </row>
    <row r="511" spans="22:22">
      <c r="V511" s="197"/>
    </row>
    <row r="512" spans="22:22">
      <c r="V512" s="197"/>
    </row>
    <row r="513" spans="22:22">
      <c r="V513" s="197"/>
    </row>
    <row r="514" spans="22:22">
      <c r="V514" s="197"/>
    </row>
    <row r="515" spans="22:22">
      <c r="V515" s="197"/>
    </row>
    <row r="516" spans="22:22">
      <c r="V516" s="197"/>
    </row>
    <row r="517" spans="22:22">
      <c r="V517" s="197"/>
    </row>
    <row r="518" spans="22:22">
      <c r="V518" s="197"/>
    </row>
    <row r="519" spans="22:22">
      <c r="V519" s="197"/>
    </row>
    <row r="520" spans="22:22">
      <c r="V520" s="197"/>
    </row>
    <row r="521" spans="22:22">
      <c r="V521" s="197"/>
    </row>
    <row r="522" spans="22:22">
      <c r="V522" s="197"/>
    </row>
    <row r="523" spans="22:22">
      <c r="V523" s="197"/>
    </row>
    <row r="524" spans="22:22">
      <c r="V524" s="197"/>
    </row>
    <row r="525" spans="22:22">
      <c r="V525" s="197"/>
    </row>
    <row r="526" spans="22:22">
      <c r="V526" s="197"/>
    </row>
    <row r="527" spans="22:22">
      <c r="V527" s="197"/>
    </row>
    <row r="528" spans="22:22">
      <c r="V528" s="197"/>
    </row>
    <row r="529" spans="22:22">
      <c r="V529" s="197"/>
    </row>
    <row r="530" spans="22:22">
      <c r="V530" s="197"/>
    </row>
    <row r="531" spans="22:22">
      <c r="V531" s="197"/>
    </row>
    <row r="532" spans="22:22">
      <c r="V532" s="197"/>
    </row>
    <row r="533" spans="22:22">
      <c r="V533" s="197"/>
    </row>
    <row r="534" spans="22:22">
      <c r="V534" s="197"/>
    </row>
    <row r="535" spans="22:22">
      <c r="V535" s="197"/>
    </row>
    <row r="536" spans="22:22">
      <c r="V536" s="197"/>
    </row>
    <row r="537" spans="22:22">
      <c r="V537" s="197"/>
    </row>
    <row r="538" spans="22:22">
      <c r="V538" s="197"/>
    </row>
    <row r="539" spans="22:22">
      <c r="V539" s="197"/>
    </row>
    <row r="540" spans="22:22">
      <c r="V540" s="197"/>
    </row>
    <row r="541" spans="22:22">
      <c r="V541" s="197"/>
    </row>
    <row r="542" spans="22:22">
      <c r="V542" s="197"/>
    </row>
    <row r="543" spans="22:22">
      <c r="V543" s="197"/>
    </row>
    <row r="544" spans="22:22">
      <c r="V544" s="197"/>
    </row>
    <row r="545" spans="22:22">
      <c r="V545" s="197"/>
    </row>
    <row r="546" spans="22:22">
      <c r="V546" s="197"/>
    </row>
    <row r="547" spans="22:22">
      <c r="V547" s="197"/>
    </row>
    <row r="548" spans="22:22">
      <c r="V548" s="197"/>
    </row>
    <row r="549" spans="22:22">
      <c r="V549" s="197"/>
    </row>
    <row r="550" spans="22:22">
      <c r="V550" s="197"/>
    </row>
    <row r="551" spans="22:22">
      <c r="V551" s="197"/>
    </row>
    <row r="552" spans="22:22">
      <c r="V552" s="197"/>
    </row>
    <row r="553" spans="22:22">
      <c r="V553" s="197"/>
    </row>
    <row r="554" spans="22:22">
      <c r="V554" s="197"/>
    </row>
    <row r="555" spans="22:22">
      <c r="V555" s="197"/>
    </row>
    <row r="556" spans="22:22">
      <c r="V556" s="197"/>
    </row>
    <row r="557" spans="22:22">
      <c r="V557" s="197"/>
    </row>
    <row r="558" spans="22:22">
      <c r="V558" s="197"/>
    </row>
    <row r="559" spans="22:22">
      <c r="V559" s="197"/>
    </row>
    <row r="560" spans="22:22">
      <c r="V560" s="197"/>
    </row>
    <row r="561" spans="22:22">
      <c r="V561" s="197"/>
    </row>
    <row r="562" spans="22:22">
      <c r="V562" s="197"/>
    </row>
    <row r="563" spans="22:22">
      <c r="V563" s="197"/>
    </row>
    <row r="564" spans="22:22">
      <c r="V564" s="197"/>
    </row>
    <row r="565" spans="22:22">
      <c r="V565" s="197"/>
    </row>
    <row r="566" spans="22:22">
      <c r="V566" s="197"/>
    </row>
    <row r="567" spans="22:22">
      <c r="V567" s="197"/>
    </row>
    <row r="568" spans="22:22">
      <c r="V568" s="197"/>
    </row>
    <row r="569" spans="22:22">
      <c r="V569" s="197"/>
    </row>
    <row r="570" spans="22:22">
      <c r="V570" s="197"/>
    </row>
    <row r="571" spans="22:22">
      <c r="V571" s="197"/>
    </row>
    <row r="572" spans="22:22">
      <c r="V572" s="197"/>
    </row>
    <row r="573" spans="22:22">
      <c r="V573" s="197"/>
    </row>
    <row r="574" spans="22:22">
      <c r="V574" s="197"/>
    </row>
    <row r="575" spans="22:22">
      <c r="V575" s="197"/>
    </row>
    <row r="576" spans="22:22">
      <c r="V576" s="197"/>
    </row>
    <row r="577" spans="22:22">
      <c r="V577" s="197"/>
    </row>
    <row r="578" spans="22:22">
      <c r="V578" s="197"/>
    </row>
    <row r="579" spans="22:22">
      <c r="V579" s="197"/>
    </row>
    <row r="580" spans="22:22">
      <c r="V580" s="197"/>
    </row>
    <row r="581" spans="22:22">
      <c r="V581" s="197"/>
    </row>
    <row r="582" spans="22:22">
      <c r="V582" s="197"/>
    </row>
    <row r="583" spans="22:22">
      <c r="V583" s="197"/>
    </row>
    <row r="584" spans="22:22">
      <c r="V584" s="197"/>
    </row>
    <row r="585" spans="22:22">
      <c r="V585" s="197"/>
    </row>
    <row r="586" spans="22:22">
      <c r="V586" s="197"/>
    </row>
    <row r="587" spans="22:22">
      <c r="V587" s="197"/>
    </row>
    <row r="588" spans="22:22">
      <c r="V588" s="197"/>
    </row>
    <row r="589" spans="22:22">
      <c r="V589" s="197"/>
    </row>
    <row r="590" spans="22:22">
      <c r="V590" s="197"/>
    </row>
    <row r="591" spans="22:22">
      <c r="V591" s="197"/>
    </row>
    <row r="592" spans="22:22">
      <c r="V592" s="197"/>
    </row>
    <row r="593" spans="22:22">
      <c r="V593" s="197"/>
    </row>
    <row r="594" spans="22:22">
      <c r="V594" s="197"/>
    </row>
    <row r="595" spans="22:22">
      <c r="V595" s="197"/>
    </row>
    <row r="596" spans="22:22">
      <c r="V596" s="197"/>
    </row>
    <row r="597" spans="22:22">
      <c r="V597" s="197"/>
    </row>
    <row r="598" spans="22:22">
      <c r="V598" s="197"/>
    </row>
    <row r="599" spans="22:22">
      <c r="V599" s="197"/>
    </row>
    <row r="600" spans="22:22">
      <c r="V600" s="197"/>
    </row>
    <row r="601" spans="22:22">
      <c r="V601" s="197"/>
    </row>
    <row r="602" spans="22:22">
      <c r="V602" s="197"/>
    </row>
    <row r="603" spans="22:22">
      <c r="V603" s="197"/>
    </row>
    <row r="604" spans="22:22">
      <c r="V604" s="197"/>
    </row>
    <row r="605" spans="22:22">
      <c r="V605" s="197"/>
    </row>
    <row r="606" spans="22:22">
      <c r="V606" s="197"/>
    </row>
    <row r="607" spans="22:22">
      <c r="V607" s="197"/>
    </row>
    <row r="608" spans="22:22">
      <c r="V608" s="197"/>
    </row>
    <row r="609" spans="22:22">
      <c r="V609" s="197"/>
    </row>
    <row r="610" spans="22:22">
      <c r="V610" s="197"/>
    </row>
    <row r="611" spans="22:22">
      <c r="V611" s="197"/>
    </row>
    <row r="612" spans="22:22">
      <c r="V612" s="197"/>
    </row>
    <row r="613" spans="22:22">
      <c r="V613" s="197"/>
    </row>
    <row r="614" spans="22:22">
      <c r="V614" s="197"/>
    </row>
    <row r="615" spans="22:22">
      <c r="V615" s="197"/>
    </row>
    <row r="616" spans="22:22">
      <c r="V616" s="197"/>
    </row>
    <row r="617" spans="22:22">
      <c r="V617" s="197"/>
    </row>
    <row r="618" spans="22:22">
      <c r="V618" s="197"/>
    </row>
    <row r="619" spans="22:22">
      <c r="V619" s="197"/>
    </row>
    <row r="620" spans="22:22">
      <c r="V620" s="197"/>
    </row>
    <row r="621" spans="22:22">
      <c r="V621" s="197"/>
    </row>
    <row r="622" spans="22:22">
      <c r="V622" s="197"/>
    </row>
    <row r="623" spans="22:22">
      <c r="V623" s="197"/>
    </row>
    <row r="624" spans="22:22">
      <c r="V624" s="197"/>
    </row>
    <row r="625" spans="22:22">
      <c r="V625" s="197"/>
    </row>
    <row r="626" spans="22:22">
      <c r="V626" s="197"/>
    </row>
    <row r="627" spans="22:22">
      <c r="V627" s="197"/>
    </row>
    <row r="628" spans="22:22">
      <c r="V628" s="197"/>
    </row>
    <row r="629" spans="22:22">
      <c r="V629" s="197"/>
    </row>
    <row r="630" spans="22:22">
      <c r="V630" s="197"/>
    </row>
    <row r="631" spans="22:22">
      <c r="V631" s="197"/>
    </row>
    <row r="632" spans="22:22">
      <c r="V632" s="197"/>
    </row>
    <row r="633" spans="22:22">
      <c r="V633" s="197"/>
    </row>
    <row r="634" spans="22:22">
      <c r="V634" s="197"/>
    </row>
    <row r="635" spans="22:22">
      <c r="V635" s="197"/>
    </row>
    <row r="636" spans="22:22">
      <c r="V636" s="197"/>
    </row>
    <row r="637" spans="22:22">
      <c r="V637" s="197"/>
    </row>
    <row r="638" spans="22:22">
      <c r="V638" s="197"/>
    </row>
    <row r="639" spans="22:22">
      <c r="V639" s="197"/>
    </row>
    <row r="640" spans="22:22">
      <c r="V640" s="197"/>
    </row>
    <row r="641" spans="22:22">
      <c r="V641" s="197"/>
    </row>
    <row r="642" spans="22:22">
      <c r="V642" s="197"/>
    </row>
    <row r="643" spans="22:22">
      <c r="V643" s="197"/>
    </row>
    <row r="644" spans="22:22">
      <c r="V644" s="197"/>
    </row>
    <row r="645" spans="22:22">
      <c r="V645" s="197"/>
    </row>
    <row r="646" spans="22:22">
      <c r="V646" s="197"/>
    </row>
    <row r="647" spans="22:22">
      <c r="V647" s="197"/>
    </row>
    <row r="648" spans="22:22">
      <c r="V648" s="197"/>
    </row>
    <row r="649" spans="22:22">
      <c r="V649" s="197"/>
    </row>
    <row r="650" spans="22:22">
      <c r="V650" s="197"/>
    </row>
    <row r="651" spans="22:22">
      <c r="V651" s="197"/>
    </row>
    <row r="652" spans="22:22">
      <c r="V652" s="197"/>
    </row>
    <row r="653" spans="22:22">
      <c r="V653" s="197"/>
    </row>
    <row r="654" spans="22:22">
      <c r="V654" s="197"/>
    </row>
    <row r="655" spans="22:22">
      <c r="V655" s="197"/>
    </row>
    <row r="656" spans="22:22">
      <c r="V656" s="197"/>
    </row>
    <row r="657" spans="22:22">
      <c r="V657" s="197"/>
    </row>
    <row r="658" spans="22:22">
      <c r="V658" s="197"/>
    </row>
    <row r="659" spans="22:22">
      <c r="V659" s="197"/>
    </row>
    <row r="660" spans="22:22">
      <c r="V660" s="197"/>
    </row>
    <row r="661" spans="22:22">
      <c r="V661" s="197"/>
    </row>
    <row r="662" spans="22:22">
      <c r="V662" s="197"/>
    </row>
    <row r="663" spans="22:22">
      <c r="V663" s="197"/>
    </row>
    <row r="664" spans="22:22">
      <c r="V664" s="197"/>
    </row>
    <row r="665" spans="22:22">
      <c r="V665" s="197"/>
    </row>
    <row r="666" spans="22:22">
      <c r="V666" s="197"/>
    </row>
    <row r="667" spans="22:22">
      <c r="V667" s="197"/>
    </row>
    <row r="668" spans="22:22">
      <c r="V668" s="197"/>
    </row>
    <row r="669" spans="22:22">
      <c r="V669" s="197"/>
    </row>
    <row r="670" spans="22:22">
      <c r="V670" s="197"/>
    </row>
    <row r="671" spans="22:22">
      <c r="V671" s="197"/>
    </row>
    <row r="672" spans="22:22">
      <c r="V672" s="197"/>
    </row>
    <row r="673" spans="22:22">
      <c r="V673" s="197"/>
    </row>
    <row r="674" spans="22:22">
      <c r="V674" s="197"/>
    </row>
    <row r="675" spans="22:22">
      <c r="V675" s="197"/>
    </row>
    <row r="676" spans="22:22">
      <c r="V676" s="197"/>
    </row>
    <row r="677" spans="22:22">
      <c r="V677" s="197"/>
    </row>
    <row r="678" spans="22:22">
      <c r="V678" s="197"/>
    </row>
    <row r="679" spans="22:22">
      <c r="V679" s="197"/>
    </row>
    <row r="680" spans="22:22">
      <c r="V680" s="197"/>
    </row>
    <row r="681" spans="22:22">
      <c r="V681" s="197"/>
    </row>
    <row r="682" spans="22:22">
      <c r="V682" s="197"/>
    </row>
    <row r="683" spans="22:22">
      <c r="V683" s="197"/>
    </row>
    <row r="684" spans="22:22">
      <c r="V684" s="197"/>
    </row>
    <row r="685" spans="22:22">
      <c r="V685" s="197"/>
    </row>
    <row r="686" spans="22:22">
      <c r="V686" s="197"/>
    </row>
    <row r="687" spans="22:22">
      <c r="V687" s="197"/>
    </row>
    <row r="688" spans="22:22">
      <c r="V688" s="197"/>
    </row>
    <row r="689" spans="22:22">
      <c r="V689" s="197"/>
    </row>
    <row r="690" spans="22:22">
      <c r="V690" s="197"/>
    </row>
    <row r="691" spans="22:22">
      <c r="V691" s="197"/>
    </row>
    <row r="692" spans="22:22">
      <c r="V692" s="197"/>
    </row>
    <row r="693" spans="22:22">
      <c r="V693" s="197"/>
    </row>
  </sheetData>
  <mergeCells count="43">
    <mergeCell ref="G3:G8"/>
    <mergeCell ref="U4:V4"/>
    <mergeCell ref="B102:V102"/>
    <mergeCell ref="A10:V10"/>
    <mergeCell ref="A11:V11"/>
    <mergeCell ref="A52:V52"/>
    <mergeCell ref="A28:V28"/>
    <mergeCell ref="A70:V70"/>
    <mergeCell ref="B100:V100"/>
    <mergeCell ref="B98:N98"/>
    <mergeCell ref="A83:A94"/>
    <mergeCell ref="B111:N111"/>
    <mergeCell ref="A63:V63"/>
    <mergeCell ref="A59:V59"/>
    <mergeCell ref="O3:V3"/>
    <mergeCell ref="F4:F8"/>
    <mergeCell ref="O5: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B106:V106"/>
    <mergeCell ref="B104:V104"/>
    <mergeCell ref="B96:V96"/>
    <mergeCell ref="B97:V97"/>
    <mergeCell ref="A2:V2"/>
    <mergeCell ref="D4:D8"/>
    <mergeCell ref="A64:V64"/>
    <mergeCell ref="S4:T4"/>
    <mergeCell ref="L6:L8"/>
    <mergeCell ref="I5:I8"/>
    <mergeCell ref="I4:L4"/>
    <mergeCell ref="N4:N8"/>
    <mergeCell ref="O7:V7"/>
    <mergeCell ref="B3:B8"/>
    <mergeCell ref="J5:L5"/>
    <mergeCell ref="C3:F3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2" orientation="landscape" horizontalDpi="4294967292" verticalDpi="4294967292" r:id="rId1"/>
  <headerFooter alignWithMargins="0"/>
  <rowBreaks count="4" manualBreakCount="4">
    <brk id="27" max="21" man="1"/>
    <brk id="57" max="21" man="1"/>
    <brk id="74" max="21" man="1"/>
    <brk id="81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46" t="s">
        <v>233</v>
      </c>
      <c r="D2" s="647"/>
      <c r="E2" s="647"/>
      <c r="F2" s="647"/>
      <c r="G2" s="648"/>
      <c r="H2" s="646" t="s">
        <v>0</v>
      </c>
      <c r="I2" s="647"/>
      <c r="J2" s="647"/>
      <c r="K2" s="647"/>
      <c r="L2" s="647"/>
      <c r="M2" s="647"/>
      <c r="N2" s="648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649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650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650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643" t="s">
        <v>249</v>
      </c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5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51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RUP!Заголовки_для_друку</vt:lpstr>
      <vt:lpstr>'K_PGS_01 (3)'!Область_друку</vt:lpstr>
      <vt:lpstr>K_PGS_03!Область_друку</vt:lpstr>
      <vt:lpstr>K_plan!Область_друку</vt:lpstr>
      <vt:lpstr>RUP!Область_друку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УУННІ</cp:lastModifiedBy>
  <cp:lastPrinted>2025-05-06T09:48:46Z</cp:lastPrinted>
  <dcterms:created xsi:type="dcterms:W3CDTF">1999-02-26T10:19:35Z</dcterms:created>
  <dcterms:modified xsi:type="dcterms:W3CDTF">2025-09-02T06:36:07Z</dcterms:modified>
</cp:coreProperties>
</file>