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ADB562D-1CFC-4FC1-9A31-D1E6D1DEE6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Відповіді форми 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" l="1"/>
  <c r="T17" i="1" s="1"/>
  <c r="U16" i="1"/>
  <c r="U17" i="1" s="1"/>
  <c r="V16" i="1"/>
  <c r="V17" i="1" s="1"/>
  <c r="W16" i="1"/>
  <c r="W17" i="1" s="1"/>
  <c r="X16" i="1"/>
  <c r="X17" i="1" s="1"/>
  <c r="U19" i="1"/>
  <c r="U20" i="1" s="1"/>
  <c r="V19" i="1"/>
  <c r="V20" i="1" s="1"/>
  <c r="W19" i="1"/>
  <c r="W20" i="1" s="1"/>
  <c r="X19" i="1"/>
  <c r="X20" i="1" s="1"/>
  <c r="U22" i="1"/>
  <c r="U23" i="1" s="1"/>
  <c r="V22" i="1"/>
  <c r="V23" i="1" s="1"/>
  <c r="W22" i="1"/>
  <c r="W23" i="1" s="1"/>
  <c r="X22" i="1"/>
  <c r="X23" i="1" s="1"/>
  <c r="T22" i="1"/>
  <c r="T23" i="1" s="1"/>
  <c r="T19" i="1"/>
  <c r="T20" i="1" s="1"/>
  <c r="S22" i="1"/>
  <c r="S23" i="1" s="1"/>
  <c r="S19" i="1"/>
  <c r="S20" i="1" s="1"/>
  <c r="S16" i="1"/>
  <c r="S17" i="1" s="1"/>
  <c r="Q16" i="1"/>
  <c r="Q17" i="1" s="1"/>
  <c r="R16" i="1"/>
  <c r="R17" i="1" s="1"/>
  <c r="Q19" i="1"/>
  <c r="R19" i="1"/>
  <c r="R20" i="1" s="1"/>
  <c r="Q20" i="1"/>
  <c r="Q22" i="1"/>
  <c r="Q23" i="1" s="1"/>
  <c r="R22" i="1"/>
  <c r="R23" i="1" s="1"/>
  <c r="P22" i="1"/>
  <c r="P23" i="1" s="1"/>
  <c r="P19" i="1"/>
  <c r="P20" i="1" s="1"/>
  <c r="P16" i="1"/>
  <c r="P17" i="1" s="1"/>
  <c r="O26" i="1"/>
  <c r="O23" i="1"/>
  <c r="O25" i="1"/>
  <c r="O22" i="1"/>
  <c r="M16" i="1"/>
  <c r="M17" i="1" s="1"/>
  <c r="N16" i="1"/>
  <c r="N17" i="1" s="1"/>
  <c r="O16" i="1"/>
  <c r="O17" i="1" s="1"/>
  <c r="M19" i="1"/>
  <c r="N19" i="1"/>
  <c r="O19" i="1"/>
  <c r="O20" i="1" s="1"/>
  <c r="M20" i="1"/>
  <c r="N20" i="1"/>
  <c r="M22" i="1"/>
  <c r="N22" i="1"/>
  <c r="M23" i="1"/>
  <c r="N23" i="1"/>
  <c r="L22" i="1"/>
  <c r="L23" i="1" s="1"/>
  <c r="L19" i="1"/>
  <c r="L20" i="1" s="1"/>
  <c r="L16" i="1"/>
  <c r="L17" i="1" s="1"/>
  <c r="H16" i="1"/>
  <c r="H17" i="1" s="1"/>
  <c r="I16" i="1"/>
  <c r="I17" i="1" s="1"/>
  <c r="J16" i="1"/>
  <c r="J17" i="1" s="1"/>
  <c r="K16" i="1"/>
  <c r="K17" i="1" s="1"/>
  <c r="H19" i="1"/>
  <c r="H20" i="1" s="1"/>
  <c r="I19" i="1"/>
  <c r="I20" i="1" s="1"/>
  <c r="J19" i="1"/>
  <c r="J20" i="1" s="1"/>
  <c r="K19" i="1"/>
  <c r="K20" i="1" s="1"/>
  <c r="H22" i="1"/>
  <c r="H23" i="1" s="1"/>
  <c r="I22" i="1"/>
  <c r="I23" i="1" s="1"/>
  <c r="J22" i="1"/>
  <c r="J23" i="1" s="1"/>
  <c r="K22" i="1"/>
  <c r="K23" i="1" s="1"/>
  <c r="H25" i="1"/>
  <c r="H26" i="1" s="1"/>
  <c r="I25" i="1"/>
  <c r="I26" i="1" s="1"/>
  <c r="J25" i="1"/>
  <c r="J26" i="1" s="1"/>
  <c r="K25" i="1"/>
  <c r="K26" i="1" s="1"/>
  <c r="G25" i="1"/>
  <c r="G26" i="1" s="1"/>
  <c r="G22" i="1"/>
  <c r="G23" i="1" s="1"/>
  <c r="G19" i="1"/>
  <c r="G20" i="1" s="1"/>
  <c r="G16" i="1"/>
  <c r="G17" i="1" s="1"/>
  <c r="F16" i="1"/>
  <c r="F17" i="1" s="1"/>
  <c r="C16" i="1"/>
  <c r="D16" i="1"/>
  <c r="D17" i="1" s="1"/>
  <c r="E16" i="1"/>
  <c r="E17" i="1" s="1"/>
  <c r="C17" i="1"/>
  <c r="C19" i="1"/>
  <c r="D19" i="1"/>
  <c r="D20" i="1" s="1"/>
  <c r="E19" i="1"/>
  <c r="E20" i="1" s="1"/>
  <c r="F19" i="1"/>
  <c r="F20" i="1" s="1"/>
  <c r="C20" i="1"/>
  <c r="C22" i="1"/>
  <c r="D22" i="1"/>
  <c r="D23" i="1" s="1"/>
  <c r="E22" i="1"/>
  <c r="E23" i="1" s="1"/>
  <c r="F22" i="1"/>
  <c r="F23" i="1" s="1"/>
  <c r="C23" i="1"/>
  <c r="B22" i="1"/>
  <c r="B23" i="1" s="1"/>
  <c r="B19" i="1"/>
  <c r="B20" i="1" s="1"/>
  <c r="B16" i="1"/>
  <c r="B17" i="1" s="1"/>
</calcChain>
</file>

<file path=xl/sharedStrings.xml><?xml version="1.0" encoding="utf-8"?>
<sst xmlns="http://schemas.openxmlformats.org/spreadsheetml/2006/main" count="375" uniqueCount="38">
  <si>
    <t>Позначка часу</t>
  </si>
  <si>
    <t xml:space="preserve">1. Чи відповідав зміст освітньої програми (ОП) предметній області
Вашої спеціальності? </t>
  </si>
  <si>
    <t xml:space="preserve">2. Чи надавалася Вам у повному обсязі інформація щодо вибору
навчальних дисциплін за даною ОП? </t>
  </si>
  <si>
    <t xml:space="preserve">3. Чи задоволені Ви загалом методами навчання і викладання за даною
ОП? </t>
  </si>
  <si>
    <t xml:space="preserve">4. Чи задоволені Ви набором соціальних навичок (soft skills) (наприклад, уміння залагоджувати конфлікти, працювати автономно та в команді, застосовувати знання у практичних ситуаціях, абстрактно мислити), які забезпечувала підготовка за даною ОП? </t>
  </si>
  <si>
    <t xml:space="preserve">5. Чи задоволені Ви набором фахових компетентностей, які
забезпечувала загальнотеоретична підготовка за даною ОП? </t>
  </si>
  <si>
    <t>6. Як саме, на Вашу думку, було реалізовано за даною ОП такі ознаки
студентоцентрованого підходу.
(Зробіть одну позначку в кожному рядку)  [Участь здобувачів у перегляді та оновленні змісту ОП]</t>
  </si>
  <si>
    <t>6. Як саме, на Вашу думку, було реалізовано за даною ОП такі ознаки
студентоцентрованого підходу.
(Зробіть одну позначку в кожному рядку)  [Використання викладачами різноманітних способів та методів подачі матеріалу]</t>
  </si>
  <si>
    <t>6. Як саме, на Вашу думку, було реалізовано за даною ОП такі ознаки
студентоцентрованого підходу.
(Зробіть одну позначку в кожному рядку)  [Заохочення викладачами самостійного критичного мислення]</t>
  </si>
  <si>
    <t>6. Як саме, на Вашу думку, було реалізовано за даною ОП такі ознаки
студентоцентрованого підходу.
(Зробіть одну позначку в кожному рядку)  [Взаємоповага у стосунках «здобувач – викладач»]</t>
  </si>
  <si>
    <t>6. Як саме, на Вашу думку, було реалізовано за даною ОП такі ознаки
студентоцентрованого підходу.
(Зробіть одну позначку в кожному рядку)  [Повага та увага до різноманітних потреб здобувачів]</t>
  </si>
  <si>
    <t>7. Як саме, на Вашу думку, реалізовувались принципи академічної
свободи в межах даної ОП?
(Зробіть одну позначку в кожному рядку)  [Дотримання свободи творчості здобувачів]</t>
  </si>
  <si>
    <t>7. Як саме, на Вашу думку, реалізовувались принципи академічної
свободи в межах даної ОП?
(Зробіть одну позначку в кожному рядку)  [Поширення знань та інформації у достатньому обсязі]</t>
  </si>
  <si>
    <t>7. Як саме, на Вашу думку, реалізовувались принципи академічної
свободи в межах даної ОП?
(Зробіть одну позначку в кожному рядку)  [Проведення наукових досліджень і використання їх результатів]</t>
  </si>
  <si>
    <t xml:space="preserve">8. Чи достатньо зрозуміло загалом за даною ОП Вам було доведено
інформацію, щодо контрольних заходів та критеріїв оцінювання? </t>
  </si>
  <si>
    <t>9. У якій мірі особисто Ви під час навчання за даною ОП
дотримувалися зазначених принципів академічної доброчесності?
(зробіть одну позначку в кожному рядку)  [Дотримуватися культури якості]</t>
  </si>
  <si>
    <t>9. У якій мірі особисто Ви під час навчання за даною ОП
дотримувалися зазначених принципів академічної доброчесності?
(зробіть одну позначку в кожному рядку)  [Самостійно виконувати навчальні завдання]</t>
  </si>
  <si>
    <t>9. У якій мірі особисто Ви під час навчання за даною ОП
дотримувалися зазначених принципів академічної доброчесності?
(зробіть одну позначку в кожному рядку)  [Посилатися на джерела інформації у разі запозичення ідей, тверджень, відомостей]</t>
  </si>
  <si>
    <t xml:space="preserve">10. Чи знайшли Ви після закінчення університету роботу за
спеціальністю? </t>
  </si>
  <si>
    <t>11. Я задоволений(а) рівнем отриманих знань та умінь</t>
  </si>
  <si>
    <t xml:space="preserve">12. Оцінювання знань відбувалось прозоро та чесно </t>
  </si>
  <si>
    <t xml:space="preserve">13. Викладачі використовували сучасні педагогічні методи (майстер-клас, навчальні дискусії, мозковий штурм, тренінги та ін.) </t>
  </si>
  <si>
    <t xml:space="preserve">14. Проходження практик сприяло підвищенню моїх знань та практичних навичок </t>
  </si>
  <si>
    <t>15. Я рекомендуватиму іншим навчатись в УжНУ за спеціальністю 014.03 "Середня освіта" (Історія)</t>
  </si>
  <si>
    <t>Так</t>
  </si>
  <si>
    <t>Наявна</t>
  </si>
  <si>
    <t>Дотримувався</t>
  </si>
  <si>
    <t>Так, але з певними труднощами</t>
  </si>
  <si>
    <t>Частково</t>
  </si>
  <si>
    <t>Ні</t>
  </si>
  <si>
    <t>Радше не наявна</t>
  </si>
  <si>
    <t>Радше наявна</t>
  </si>
  <si>
    <t>Радше так</t>
  </si>
  <si>
    <t>Радше ні</t>
  </si>
  <si>
    <t>Радше дотримувався</t>
  </si>
  <si>
    <t>Так, достатньо легко</t>
  </si>
  <si>
    <t>Не наявна</t>
  </si>
  <si>
    <t>Радше не дотримувався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</si>
</sst>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0" fillId="2" borderId="0" xfId="0" applyNumberFormat="1" applyFill="1"/>
    <xf numFmtId="0" fontId="2" fillId="0" borderId="0" xfId="0" applyFont="1"/>
    <xf numFmtId="0" fontId="3" fillId="0" borderId="0" xfId="0" applyFont="1"/>
    <xf numFmtId="2" fontId="0" fillId="3" borderId="0" xfId="0" applyNumberFormat="1" applyFill="1"/>
    <xf numFmtId="0" fontId="1" fillId="0" borderId="0" xfId="0" applyFont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26"/>
  <sheetViews>
    <sheetView tabSelected="1" topLeftCell="N1" workbookViewId="0">
      <pane ySplit="1" topLeftCell="A2" activePane="bottomLeft" state="frozen"/>
      <selection pane="bottomLeft" activeCell="X11" sqref="X11"/>
    </sheetView>
  </sheetViews>
  <sheetFormatPr defaultColWidth="12.5546875" defaultRowHeight="15.75" customHeight="1" x14ac:dyDescent="0.25"/>
  <cols>
    <col min="1" max="30" width="18.88671875" customWidth="1"/>
  </cols>
  <sheetData>
    <row r="1" spans="1:24" ht="15.75" customHeight="1" x14ac:dyDescent="0.25">
      <c r="A1" s="1" t="s">
        <v>0</v>
      </c>
      <c r="B1" s="7" t="s">
        <v>1</v>
      </c>
      <c r="C1" s="1" t="s">
        <v>2</v>
      </c>
      <c r="D1" s="7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5.75" customHeight="1" x14ac:dyDescent="0.25">
      <c r="A2" s="2">
        <v>44914.837123275458</v>
      </c>
      <c r="B2" s="1" t="s">
        <v>24</v>
      </c>
      <c r="C2" s="1" t="s">
        <v>24</v>
      </c>
      <c r="D2" s="1" t="s">
        <v>24</v>
      </c>
      <c r="E2" s="1" t="s">
        <v>24</v>
      </c>
      <c r="F2" s="1" t="s">
        <v>24</v>
      </c>
      <c r="G2" s="1" t="s">
        <v>25</v>
      </c>
      <c r="H2" s="1" t="s">
        <v>25</v>
      </c>
      <c r="I2" s="1" t="s">
        <v>25</v>
      </c>
      <c r="J2" s="1" t="s">
        <v>25</v>
      </c>
      <c r="K2" s="1" t="s">
        <v>25</v>
      </c>
      <c r="L2" s="1" t="s">
        <v>24</v>
      </c>
      <c r="M2" s="1" t="s">
        <v>24</v>
      </c>
      <c r="N2" s="1" t="s">
        <v>24</v>
      </c>
      <c r="O2" s="1" t="s">
        <v>24</v>
      </c>
      <c r="P2" s="1" t="s">
        <v>26</v>
      </c>
      <c r="Q2" s="1" t="s">
        <v>26</v>
      </c>
      <c r="R2" s="1" t="s">
        <v>26</v>
      </c>
      <c r="S2" s="1" t="s">
        <v>27</v>
      </c>
      <c r="T2" s="1" t="s">
        <v>28</v>
      </c>
      <c r="U2" s="1" t="s">
        <v>24</v>
      </c>
      <c r="V2" s="1" t="s">
        <v>28</v>
      </c>
      <c r="W2" s="1" t="s">
        <v>24</v>
      </c>
      <c r="X2" s="1" t="s">
        <v>24</v>
      </c>
    </row>
    <row r="3" spans="1:24" ht="15.75" customHeight="1" x14ac:dyDescent="0.25">
      <c r="A3" s="2">
        <v>44914.849457430551</v>
      </c>
      <c r="B3" s="1" t="s">
        <v>24</v>
      </c>
      <c r="C3" s="1" t="s">
        <v>28</v>
      </c>
      <c r="D3" s="1" t="s">
        <v>29</v>
      </c>
      <c r="E3" s="1" t="s">
        <v>29</v>
      </c>
      <c r="F3" s="1" t="s">
        <v>28</v>
      </c>
      <c r="G3" s="1" t="s">
        <v>30</v>
      </c>
      <c r="H3" s="1" t="s">
        <v>30</v>
      </c>
      <c r="I3" s="1" t="s">
        <v>25</v>
      </c>
      <c r="J3" s="1" t="s">
        <v>25</v>
      </c>
      <c r="K3" s="1" t="s">
        <v>31</v>
      </c>
      <c r="L3" s="1" t="s">
        <v>32</v>
      </c>
      <c r="M3" s="1" t="s">
        <v>33</v>
      </c>
      <c r="N3" s="1" t="s">
        <v>32</v>
      </c>
      <c r="O3" s="1" t="s">
        <v>24</v>
      </c>
      <c r="P3" s="1" t="s">
        <v>34</v>
      </c>
      <c r="Q3" s="1" t="s">
        <v>34</v>
      </c>
      <c r="R3" s="1" t="s">
        <v>26</v>
      </c>
      <c r="S3" s="1" t="s">
        <v>35</v>
      </c>
      <c r="T3" s="1" t="s">
        <v>24</v>
      </c>
      <c r="U3" s="1" t="s">
        <v>24</v>
      </c>
      <c r="V3" s="1" t="s">
        <v>28</v>
      </c>
      <c r="W3" s="1" t="s">
        <v>28</v>
      </c>
      <c r="X3" s="1" t="s">
        <v>24</v>
      </c>
    </row>
    <row r="4" spans="1:24" ht="15.75" customHeight="1" x14ac:dyDescent="0.25">
      <c r="A4" s="2">
        <v>44914.896864120368</v>
      </c>
      <c r="B4" s="1" t="s">
        <v>24</v>
      </c>
      <c r="C4" s="1" t="s">
        <v>24</v>
      </c>
      <c r="D4" s="1" t="s">
        <v>24</v>
      </c>
      <c r="E4" s="1" t="s">
        <v>24</v>
      </c>
      <c r="F4" s="1" t="s">
        <v>24</v>
      </c>
      <c r="G4" s="1" t="s">
        <v>25</v>
      </c>
      <c r="H4" s="1" t="s">
        <v>25</v>
      </c>
      <c r="I4" s="1" t="s">
        <v>25</v>
      </c>
      <c r="J4" s="1" t="s">
        <v>25</v>
      </c>
      <c r="K4" s="1" t="s">
        <v>25</v>
      </c>
      <c r="L4" s="1" t="s">
        <v>24</v>
      </c>
      <c r="M4" s="1" t="s">
        <v>24</v>
      </c>
      <c r="N4" s="1" t="s">
        <v>24</v>
      </c>
      <c r="O4" s="1" t="s">
        <v>24</v>
      </c>
      <c r="P4" s="1" t="s">
        <v>26</v>
      </c>
      <c r="Q4" s="1" t="s">
        <v>26</v>
      </c>
      <c r="R4" s="1" t="s">
        <v>26</v>
      </c>
      <c r="S4" s="1" t="s">
        <v>35</v>
      </c>
      <c r="T4" s="1" t="s">
        <v>24</v>
      </c>
      <c r="U4" s="1" t="s">
        <v>24</v>
      </c>
      <c r="V4" s="1" t="s">
        <v>24</v>
      </c>
      <c r="W4" s="1" t="s">
        <v>24</v>
      </c>
      <c r="X4" s="1" t="s">
        <v>24</v>
      </c>
    </row>
    <row r="5" spans="1:24" ht="15.75" customHeight="1" x14ac:dyDescent="0.25">
      <c r="A5" s="2">
        <v>44915.396035671292</v>
      </c>
      <c r="B5" s="1" t="s">
        <v>24</v>
      </c>
      <c r="C5" s="1" t="s">
        <v>28</v>
      </c>
      <c r="D5" s="1" t="s">
        <v>28</v>
      </c>
      <c r="E5" s="1" t="s">
        <v>24</v>
      </c>
      <c r="F5" s="1" t="s">
        <v>24</v>
      </c>
      <c r="G5" s="1" t="s">
        <v>31</v>
      </c>
      <c r="H5" s="1" t="s">
        <v>25</v>
      </c>
      <c r="I5" s="1" t="s">
        <v>25</v>
      </c>
      <c r="J5" s="1" t="s">
        <v>25</v>
      </c>
      <c r="K5" s="1" t="s">
        <v>25</v>
      </c>
      <c r="L5" s="1" t="s">
        <v>24</v>
      </c>
      <c r="M5" s="1" t="s">
        <v>32</v>
      </c>
      <c r="N5" s="1" t="s">
        <v>32</v>
      </c>
      <c r="O5" s="1" t="s">
        <v>24</v>
      </c>
      <c r="P5" s="1" t="s">
        <v>26</v>
      </c>
      <c r="Q5" s="1" t="s">
        <v>26</v>
      </c>
      <c r="R5" s="1" t="s">
        <v>26</v>
      </c>
      <c r="S5" s="1" t="s">
        <v>29</v>
      </c>
      <c r="T5" s="1" t="s">
        <v>28</v>
      </c>
      <c r="U5" s="1" t="s">
        <v>24</v>
      </c>
      <c r="V5" s="1" t="s">
        <v>24</v>
      </c>
      <c r="W5" s="1" t="s">
        <v>24</v>
      </c>
      <c r="X5" s="1" t="s">
        <v>24</v>
      </c>
    </row>
    <row r="6" spans="1:24" ht="15.75" customHeight="1" x14ac:dyDescent="0.25">
      <c r="A6" s="2">
        <v>44918.675218530094</v>
      </c>
      <c r="B6" s="1" t="s">
        <v>24</v>
      </c>
      <c r="C6" s="1" t="s">
        <v>24</v>
      </c>
      <c r="D6" s="1" t="s">
        <v>24</v>
      </c>
      <c r="E6" s="1" t="s">
        <v>24</v>
      </c>
      <c r="F6" s="1" t="s">
        <v>24</v>
      </c>
      <c r="G6" s="1" t="s">
        <v>31</v>
      </c>
      <c r="H6" s="1" t="s">
        <v>25</v>
      </c>
      <c r="I6" s="1" t="s">
        <v>25</v>
      </c>
      <c r="J6" s="1" t="s">
        <v>25</v>
      </c>
      <c r="K6" s="1" t="s">
        <v>25</v>
      </c>
      <c r="L6" s="1" t="s">
        <v>24</v>
      </c>
      <c r="M6" s="1" t="s">
        <v>24</v>
      </c>
      <c r="N6" s="1" t="s">
        <v>24</v>
      </c>
      <c r="O6" s="1" t="s">
        <v>24</v>
      </c>
      <c r="P6" s="1" t="s">
        <v>26</v>
      </c>
      <c r="Q6" s="1" t="s">
        <v>26</v>
      </c>
      <c r="R6" s="1" t="s">
        <v>26</v>
      </c>
      <c r="S6" s="1" t="s">
        <v>29</v>
      </c>
      <c r="T6" s="1" t="s">
        <v>24</v>
      </c>
      <c r="U6" s="1" t="s">
        <v>24</v>
      </c>
      <c r="V6" s="1" t="s">
        <v>24</v>
      </c>
      <c r="W6" s="1" t="s">
        <v>24</v>
      </c>
      <c r="X6" s="1" t="s">
        <v>24</v>
      </c>
    </row>
    <row r="7" spans="1:24" ht="15.75" customHeight="1" x14ac:dyDescent="0.25">
      <c r="A7" s="2">
        <v>44918.679305439815</v>
      </c>
      <c r="B7" s="1" t="s">
        <v>28</v>
      </c>
      <c r="C7" s="1" t="s">
        <v>24</v>
      </c>
      <c r="D7" s="1" t="s">
        <v>24</v>
      </c>
      <c r="E7" s="1" t="s">
        <v>28</v>
      </c>
      <c r="F7" s="1" t="s">
        <v>28</v>
      </c>
      <c r="G7" s="1" t="s">
        <v>30</v>
      </c>
      <c r="H7" s="1" t="s">
        <v>31</v>
      </c>
      <c r="I7" s="1" t="s">
        <v>25</v>
      </c>
      <c r="J7" s="1" t="s">
        <v>31</v>
      </c>
      <c r="K7" s="1" t="s">
        <v>31</v>
      </c>
      <c r="L7" s="1" t="s">
        <v>24</v>
      </c>
      <c r="M7" s="1" t="s">
        <v>24</v>
      </c>
      <c r="N7" s="1" t="s">
        <v>24</v>
      </c>
      <c r="O7" s="1" t="s">
        <v>24</v>
      </c>
      <c r="P7" s="1" t="s">
        <v>26</v>
      </c>
      <c r="Q7" s="1" t="s">
        <v>26</v>
      </c>
      <c r="R7" s="1" t="s">
        <v>26</v>
      </c>
      <c r="S7" s="1" t="s">
        <v>35</v>
      </c>
      <c r="T7" s="1" t="s">
        <v>24</v>
      </c>
      <c r="U7" s="1" t="s">
        <v>24</v>
      </c>
      <c r="V7" s="1" t="s">
        <v>24</v>
      </c>
      <c r="W7" s="1" t="s">
        <v>24</v>
      </c>
      <c r="X7" s="1" t="s">
        <v>24</v>
      </c>
    </row>
    <row r="8" spans="1:24" ht="15.75" customHeight="1" x14ac:dyDescent="0.25">
      <c r="A8" s="2">
        <v>44918.779876296292</v>
      </c>
      <c r="B8" s="1" t="s">
        <v>28</v>
      </c>
      <c r="C8" s="1" t="s">
        <v>28</v>
      </c>
      <c r="D8" s="1" t="s">
        <v>24</v>
      </c>
      <c r="E8" s="1" t="s">
        <v>28</v>
      </c>
      <c r="F8" s="1" t="s">
        <v>28</v>
      </c>
      <c r="G8" s="1" t="s">
        <v>25</v>
      </c>
      <c r="H8" s="1" t="s">
        <v>25</v>
      </c>
      <c r="I8" s="1" t="s">
        <v>25</v>
      </c>
      <c r="J8" s="1" t="s">
        <v>25</v>
      </c>
      <c r="K8" s="1" t="s">
        <v>25</v>
      </c>
      <c r="L8" s="1" t="s">
        <v>24</v>
      </c>
      <c r="M8" s="1" t="s">
        <v>24</v>
      </c>
      <c r="N8" s="1" t="s">
        <v>24</v>
      </c>
      <c r="O8" s="1" t="s">
        <v>24</v>
      </c>
      <c r="P8" s="1" t="s">
        <v>26</v>
      </c>
      <c r="Q8" s="1" t="s">
        <v>26</v>
      </c>
      <c r="R8" s="1" t="s">
        <v>26</v>
      </c>
      <c r="S8" s="1" t="s">
        <v>27</v>
      </c>
      <c r="T8" s="1" t="s">
        <v>24</v>
      </c>
      <c r="U8" s="1" t="s">
        <v>24</v>
      </c>
      <c r="V8" s="1" t="s">
        <v>24</v>
      </c>
      <c r="W8" s="1" t="s">
        <v>24</v>
      </c>
      <c r="X8" s="1" t="s">
        <v>24</v>
      </c>
    </row>
    <row r="9" spans="1:24" ht="15.75" customHeight="1" x14ac:dyDescent="0.25">
      <c r="A9" s="2">
        <v>44918.924191805556</v>
      </c>
      <c r="B9" s="1" t="s">
        <v>28</v>
      </c>
      <c r="C9" s="1" t="s">
        <v>28</v>
      </c>
      <c r="D9" s="1" t="s">
        <v>28</v>
      </c>
      <c r="E9" s="1" t="s">
        <v>28</v>
      </c>
      <c r="F9" s="1" t="s">
        <v>28</v>
      </c>
      <c r="G9" s="1" t="s">
        <v>30</v>
      </c>
      <c r="H9" s="1" t="s">
        <v>31</v>
      </c>
      <c r="I9" s="1" t="s">
        <v>30</v>
      </c>
      <c r="J9" s="1" t="s">
        <v>36</v>
      </c>
      <c r="K9" s="1" t="s">
        <v>36</v>
      </c>
      <c r="L9" s="1" t="s">
        <v>33</v>
      </c>
      <c r="M9" s="1" t="s">
        <v>32</v>
      </c>
      <c r="N9" s="1" t="s">
        <v>33</v>
      </c>
      <c r="O9" s="1" t="s">
        <v>28</v>
      </c>
      <c r="P9" s="1" t="s">
        <v>34</v>
      </c>
      <c r="Q9" s="1" t="s">
        <v>34</v>
      </c>
      <c r="R9" s="1" t="s">
        <v>34</v>
      </c>
      <c r="S9" s="1" t="s">
        <v>29</v>
      </c>
      <c r="T9" s="1" t="s">
        <v>24</v>
      </c>
      <c r="U9" s="1" t="s">
        <v>24</v>
      </c>
      <c r="V9" s="1" t="s">
        <v>24</v>
      </c>
      <c r="W9" s="1" t="s">
        <v>24</v>
      </c>
      <c r="X9" s="1" t="s">
        <v>24</v>
      </c>
    </row>
    <row r="10" spans="1:24" ht="15.75" customHeight="1" x14ac:dyDescent="0.25">
      <c r="A10" s="2">
        <v>44920.702281006947</v>
      </c>
      <c r="B10" s="1" t="s">
        <v>24</v>
      </c>
      <c r="C10" s="1" t="s">
        <v>24</v>
      </c>
      <c r="D10" s="1" t="s">
        <v>28</v>
      </c>
      <c r="E10" s="1" t="s">
        <v>24</v>
      </c>
      <c r="F10" s="1" t="s">
        <v>24</v>
      </c>
      <c r="G10" s="1" t="s">
        <v>25</v>
      </c>
      <c r="H10" s="1" t="s">
        <v>31</v>
      </c>
      <c r="I10" s="1" t="s">
        <v>30</v>
      </c>
      <c r="J10" s="1" t="s">
        <v>25</v>
      </c>
      <c r="K10" s="1" t="s">
        <v>30</v>
      </c>
      <c r="L10" s="1" t="s">
        <v>24</v>
      </c>
      <c r="M10" s="1" t="s">
        <v>24</v>
      </c>
      <c r="N10" s="1" t="s">
        <v>24</v>
      </c>
      <c r="O10" s="1" t="s">
        <v>24</v>
      </c>
      <c r="P10" s="1" t="s">
        <v>26</v>
      </c>
      <c r="Q10" s="1" t="s">
        <v>34</v>
      </c>
      <c r="R10" s="1" t="s">
        <v>26</v>
      </c>
      <c r="S10" s="1" t="s">
        <v>29</v>
      </c>
      <c r="T10" s="1" t="s">
        <v>24</v>
      </c>
      <c r="U10" s="1" t="s">
        <v>24</v>
      </c>
      <c r="V10" s="1" t="s">
        <v>24</v>
      </c>
      <c r="W10" s="1" t="s">
        <v>24</v>
      </c>
      <c r="X10" s="1" t="s">
        <v>24</v>
      </c>
    </row>
    <row r="11" spans="1:24" ht="15.75" customHeight="1" x14ac:dyDescent="0.25">
      <c r="A11" s="2">
        <v>44921.372771898154</v>
      </c>
      <c r="B11" s="1" t="s">
        <v>24</v>
      </c>
      <c r="C11" s="1" t="s">
        <v>28</v>
      </c>
      <c r="D11" s="1" t="s">
        <v>24</v>
      </c>
      <c r="E11" s="1" t="s">
        <v>24</v>
      </c>
      <c r="F11" s="1" t="s">
        <v>24</v>
      </c>
      <c r="G11" s="1" t="s">
        <v>25</v>
      </c>
      <c r="H11" s="1" t="s">
        <v>25</v>
      </c>
      <c r="I11" s="1" t="s">
        <v>25</v>
      </c>
      <c r="J11" s="1" t="s">
        <v>25</v>
      </c>
      <c r="K11" s="1" t="s">
        <v>25</v>
      </c>
      <c r="L11" s="1" t="s">
        <v>24</v>
      </c>
      <c r="M11" s="1" t="s">
        <v>24</v>
      </c>
      <c r="N11" s="1" t="s">
        <v>24</v>
      </c>
      <c r="O11" s="1" t="s">
        <v>24</v>
      </c>
      <c r="P11" s="1" t="s">
        <v>26</v>
      </c>
      <c r="Q11" s="1" t="s">
        <v>26</v>
      </c>
      <c r="R11" s="1" t="s">
        <v>26</v>
      </c>
      <c r="S11" s="1" t="s">
        <v>29</v>
      </c>
      <c r="T11" s="1" t="s">
        <v>24</v>
      </c>
      <c r="U11" s="1" t="s">
        <v>24</v>
      </c>
      <c r="V11" s="1" t="s">
        <v>28</v>
      </c>
      <c r="W11" s="1" t="s">
        <v>24</v>
      </c>
      <c r="X11" s="1" t="s">
        <v>24</v>
      </c>
    </row>
    <row r="12" spans="1:24" ht="15.75" customHeight="1" x14ac:dyDescent="0.25">
      <c r="A12" s="2">
        <v>44921.379985115738</v>
      </c>
      <c r="B12" s="1" t="s">
        <v>24</v>
      </c>
      <c r="C12" s="1" t="s">
        <v>24</v>
      </c>
      <c r="D12" s="1" t="s">
        <v>24</v>
      </c>
      <c r="E12" s="1" t="s">
        <v>24</v>
      </c>
      <c r="F12" s="1" t="s">
        <v>24</v>
      </c>
      <c r="G12" s="1" t="s">
        <v>25</v>
      </c>
      <c r="H12" s="1" t="s">
        <v>25</v>
      </c>
      <c r="I12" s="1" t="s">
        <v>25</v>
      </c>
      <c r="J12" s="1" t="s">
        <v>25</v>
      </c>
      <c r="K12" s="1" t="s">
        <v>25</v>
      </c>
      <c r="L12" s="1" t="s">
        <v>24</v>
      </c>
      <c r="M12" s="1" t="s">
        <v>24</v>
      </c>
      <c r="N12" s="1" t="s">
        <v>24</v>
      </c>
      <c r="O12" s="1" t="s">
        <v>24</v>
      </c>
      <c r="P12" s="1" t="s">
        <v>26</v>
      </c>
      <c r="Q12" s="1" t="s">
        <v>26</v>
      </c>
      <c r="R12" s="1" t="s">
        <v>26</v>
      </c>
      <c r="S12" s="1" t="s">
        <v>29</v>
      </c>
      <c r="T12" s="1" t="s">
        <v>24</v>
      </c>
      <c r="U12" s="1" t="s">
        <v>24</v>
      </c>
      <c r="V12" s="1" t="s">
        <v>28</v>
      </c>
      <c r="W12" s="1" t="s">
        <v>24</v>
      </c>
      <c r="X12" s="1" t="s">
        <v>24</v>
      </c>
    </row>
    <row r="13" spans="1:24" ht="15.75" customHeight="1" x14ac:dyDescent="0.25">
      <c r="A13" s="2">
        <v>44923.975644247686</v>
      </c>
      <c r="B13" s="1" t="s">
        <v>24</v>
      </c>
      <c r="C13" s="1" t="s">
        <v>24</v>
      </c>
      <c r="D13" s="1" t="s">
        <v>24</v>
      </c>
      <c r="E13" s="1" t="s">
        <v>24</v>
      </c>
      <c r="F13" s="1" t="s">
        <v>24</v>
      </c>
      <c r="G13" s="1" t="s">
        <v>31</v>
      </c>
      <c r="H13" s="1" t="s">
        <v>31</v>
      </c>
      <c r="I13" s="1" t="s">
        <v>25</v>
      </c>
      <c r="J13" s="1" t="s">
        <v>25</v>
      </c>
      <c r="K13" s="1" t="s">
        <v>25</v>
      </c>
      <c r="L13" s="1" t="s">
        <v>24</v>
      </c>
      <c r="M13" s="1" t="s">
        <v>24</v>
      </c>
      <c r="N13" s="1" t="s">
        <v>24</v>
      </c>
      <c r="O13" s="1" t="s">
        <v>24</v>
      </c>
      <c r="P13" s="1" t="s">
        <v>26</v>
      </c>
      <c r="Q13" s="1" t="s">
        <v>26</v>
      </c>
      <c r="R13" s="1" t="s">
        <v>26</v>
      </c>
      <c r="S13" s="1" t="s">
        <v>35</v>
      </c>
      <c r="T13" s="1" t="s">
        <v>24</v>
      </c>
      <c r="U13" s="1" t="s">
        <v>24</v>
      </c>
      <c r="V13" s="1" t="s">
        <v>24</v>
      </c>
      <c r="W13" s="1" t="s">
        <v>24</v>
      </c>
      <c r="X13" s="1" t="s">
        <v>24</v>
      </c>
    </row>
    <row r="14" spans="1:24" ht="78" customHeight="1" x14ac:dyDescent="0.25"/>
    <row r="15" spans="1:24" ht="15.75" customHeight="1" x14ac:dyDescent="0.25">
      <c r="B15" t="s">
        <v>24</v>
      </c>
      <c r="C15" t="s">
        <v>24</v>
      </c>
      <c r="D15" t="s">
        <v>24</v>
      </c>
      <c r="E15" t="s">
        <v>24</v>
      </c>
      <c r="F15" t="s">
        <v>24</v>
      </c>
      <c r="G15" s="1" t="s">
        <v>25</v>
      </c>
      <c r="H15" s="1" t="s">
        <v>25</v>
      </c>
      <c r="I15" s="1" t="s">
        <v>25</v>
      </c>
      <c r="J15" s="1" t="s">
        <v>25</v>
      </c>
      <c r="K15" s="1" t="s">
        <v>25</v>
      </c>
      <c r="L15" s="5" t="s">
        <v>24</v>
      </c>
      <c r="M15" s="5" t="s">
        <v>24</v>
      </c>
      <c r="N15" s="5" t="s">
        <v>24</v>
      </c>
      <c r="O15" s="5" t="s">
        <v>24</v>
      </c>
      <c r="P15" s="5" t="s">
        <v>26</v>
      </c>
      <c r="Q15" s="5" t="s">
        <v>26</v>
      </c>
      <c r="R15" s="5" t="s">
        <v>26</v>
      </c>
      <c r="S15" s="5" t="s">
        <v>35</v>
      </c>
      <c r="T15" t="s">
        <v>24</v>
      </c>
      <c r="U15" t="s">
        <v>24</v>
      </c>
      <c r="V15" t="s">
        <v>24</v>
      </c>
      <c r="W15" t="s">
        <v>24</v>
      </c>
      <c r="X15" t="s">
        <v>24</v>
      </c>
    </row>
    <row r="16" spans="1:24" ht="15.75" customHeight="1" x14ac:dyDescent="0.25">
      <c r="B16">
        <f>COUNTIF(B2:B13,"Так")</f>
        <v>9</v>
      </c>
      <c r="C16">
        <f t="shared" ref="C16:F16" si="0">COUNTIF(C2:C13,"Так")</f>
        <v>7</v>
      </c>
      <c r="D16">
        <f t="shared" si="0"/>
        <v>8</v>
      </c>
      <c r="E16">
        <f t="shared" si="0"/>
        <v>8</v>
      </c>
      <c r="F16">
        <f>COUNTIF(F2:F13,"Так")</f>
        <v>8</v>
      </c>
      <c r="G16">
        <f>COUNTIF(G2:G13,"Наявна")</f>
        <v>6</v>
      </c>
      <c r="H16">
        <f t="shared" ref="H16:K16" si="1">COUNTIF(H2:H13,"Наявна")</f>
        <v>7</v>
      </c>
      <c r="I16">
        <f t="shared" si="1"/>
        <v>10</v>
      </c>
      <c r="J16">
        <f t="shared" si="1"/>
        <v>10</v>
      </c>
      <c r="K16">
        <f t="shared" si="1"/>
        <v>8</v>
      </c>
      <c r="L16">
        <f>COUNTIF(L2:L13,"Так")</f>
        <v>10</v>
      </c>
      <c r="M16">
        <f t="shared" ref="M16:O16" si="2">COUNTIF(M2:M13,"Так")</f>
        <v>9</v>
      </c>
      <c r="N16">
        <f t="shared" si="2"/>
        <v>9</v>
      </c>
      <c r="O16">
        <f t="shared" si="2"/>
        <v>11</v>
      </c>
      <c r="P16">
        <f>COUNTIF(P2:P13,"Дотримувався")</f>
        <v>10</v>
      </c>
      <c r="Q16">
        <f t="shared" ref="Q16:R16" si="3">COUNTIF(Q2:Q13,"Дотримувався")</f>
        <v>9</v>
      </c>
      <c r="R16">
        <f t="shared" si="3"/>
        <v>11</v>
      </c>
      <c r="S16">
        <f>COUNTIF(S2:S13,"Так, достатньо легко")</f>
        <v>4</v>
      </c>
      <c r="T16">
        <f>COUNTIF(T2:T13,"Так")</f>
        <v>10</v>
      </c>
      <c r="U16">
        <f t="shared" ref="U16:X16" si="4">COUNTIF(U2:U13,"Так")</f>
        <v>12</v>
      </c>
      <c r="V16">
        <f t="shared" si="4"/>
        <v>8</v>
      </c>
      <c r="W16">
        <f t="shared" si="4"/>
        <v>11</v>
      </c>
      <c r="X16">
        <f t="shared" si="4"/>
        <v>12</v>
      </c>
    </row>
    <row r="17" spans="2:24" ht="15.75" customHeight="1" x14ac:dyDescent="0.25">
      <c r="B17" s="3">
        <f t="shared" ref="B17" si="5">B16/12</f>
        <v>0.75</v>
      </c>
      <c r="C17" s="3">
        <f t="shared" ref="C17" si="6">C16/12</f>
        <v>0.58333333333333337</v>
      </c>
      <c r="D17" s="3">
        <f t="shared" ref="D17" si="7">D16/12</f>
        <v>0.66666666666666663</v>
      </c>
      <c r="E17" s="3">
        <f t="shared" ref="E17" si="8">E16/12</f>
        <v>0.66666666666666663</v>
      </c>
      <c r="F17" s="3">
        <f t="shared" ref="F17:G17" si="9">F16/12</f>
        <v>0.66666666666666663</v>
      </c>
      <c r="G17" s="3">
        <f t="shared" si="9"/>
        <v>0.5</v>
      </c>
      <c r="H17" s="3">
        <f t="shared" ref="H17" si="10">H16/12</f>
        <v>0.58333333333333337</v>
      </c>
      <c r="I17" s="3">
        <f t="shared" ref="I17" si="11">I16/12</f>
        <v>0.83333333333333337</v>
      </c>
      <c r="J17" s="3">
        <f t="shared" ref="J17" si="12">J16/12</f>
        <v>0.83333333333333337</v>
      </c>
      <c r="K17" s="3">
        <f t="shared" ref="K17" si="13">K16/12</f>
        <v>0.66666666666666663</v>
      </c>
      <c r="L17" s="3">
        <f t="shared" ref="L17:P18" si="14">L16/12</f>
        <v>0.83333333333333337</v>
      </c>
      <c r="M17" s="3">
        <f t="shared" si="14"/>
        <v>0.75</v>
      </c>
      <c r="N17" s="3">
        <f t="shared" si="14"/>
        <v>0.75</v>
      </c>
      <c r="O17" s="3">
        <f t="shared" si="14"/>
        <v>0.91666666666666663</v>
      </c>
      <c r="P17" s="3">
        <f t="shared" si="14"/>
        <v>0.83333333333333337</v>
      </c>
      <c r="Q17" s="3">
        <f t="shared" ref="Q17:S17" si="15">Q16/12</f>
        <v>0.75</v>
      </c>
      <c r="R17" s="3">
        <f t="shared" si="15"/>
        <v>0.91666666666666663</v>
      </c>
      <c r="S17" s="3">
        <f t="shared" si="15"/>
        <v>0.33333333333333331</v>
      </c>
      <c r="T17" s="3">
        <f>T16/12</f>
        <v>0.83333333333333337</v>
      </c>
      <c r="U17" s="3">
        <f t="shared" ref="U17:X17" si="16">U16/12</f>
        <v>1</v>
      </c>
      <c r="V17" s="3">
        <f t="shared" si="16"/>
        <v>0.66666666666666663</v>
      </c>
      <c r="W17" s="3">
        <f t="shared" si="16"/>
        <v>0.91666666666666663</v>
      </c>
      <c r="X17" s="3">
        <f t="shared" si="16"/>
        <v>1</v>
      </c>
    </row>
    <row r="18" spans="2:24" ht="15.75" customHeight="1" x14ac:dyDescent="0.25">
      <c r="B18" s="4" t="s">
        <v>28</v>
      </c>
      <c r="C18" s="4" t="s">
        <v>28</v>
      </c>
      <c r="D18" s="4" t="s">
        <v>28</v>
      </c>
      <c r="E18" s="4" t="s">
        <v>28</v>
      </c>
      <c r="F18" s="4" t="s">
        <v>28</v>
      </c>
      <c r="G18" s="1" t="s">
        <v>31</v>
      </c>
      <c r="H18" s="1" t="s">
        <v>31</v>
      </c>
      <c r="I18" s="1" t="s">
        <v>31</v>
      </c>
      <c r="J18" s="1" t="s">
        <v>31</v>
      </c>
      <c r="K18" s="1" t="s">
        <v>31</v>
      </c>
      <c r="L18" s="5" t="s">
        <v>33</v>
      </c>
      <c r="M18" s="5" t="s">
        <v>33</v>
      </c>
      <c r="N18" s="5" t="s">
        <v>33</v>
      </c>
      <c r="O18" s="5" t="s">
        <v>33</v>
      </c>
      <c r="P18" s="5" t="s">
        <v>34</v>
      </c>
      <c r="Q18" s="5" t="s">
        <v>34</v>
      </c>
      <c r="R18" s="5" t="s">
        <v>34</v>
      </c>
      <c r="S18" s="5" t="s">
        <v>27</v>
      </c>
      <c r="T18" s="4" t="s">
        <v>28</v>
      </c>
      <c r="U18" s="4" t="s">
        <v>28</v>
      </c>
      <c r="V18" s="4" t="s">
        <v>28</v>
      </c>
      <c r="W18" s="4" t="s">
        <v>28</v>
      </c>
      <c r="X18" s="4" t="s">
        <v>28</v>
      </c>
    </row>
    <row r="19" spans="2:24" ht="15.75" customHeight="1" x14ac:dyDescent="0.25">
      <c r="B19">
        <f>COUNTIF(B2:B13,"Частково")</f>
        <v>3</v>
      </c>
      <c r="C19">
        <f t="shared" ref="C19:G19" si="17">COUNTIF(C2:C13,"Частково")</f>
        <v>5</v>
      </c>
      <c r="D19">
        <f t="shared" si="17"/>
        <v>3</v>
      </c>
      <c r="E19">
        <f t="shared" si="17"/>
        <v>3</v>
      </c>
      <c r="F19">
        <f t="shared" si="17"/>
        <v>4</v>
      </c>
      <c r="G19">
        <f>COUNTIF(G2:G13,"Радше наявна")</f>
        <v>3</v>
      </c>
      <c r="H19">
        <f t="shared" ref="H19:K19" si="18">COUNTIF(H2:H13,"Радше наявна")</f>
        <v>4</v>
      </c>
      <c r="I19">
        <f t="shared" si="18"/>
        <v>0</v>
      </c>
      <c r="J19">
        <f t="shared" si="18"/>
        <v>1</v>
      </c>
      <c r="K19">
        <f t="shared" si="18"/>
        <v>2</v>
      </c>
      <c r="L19">
        <f>COUNTIF(L2:L13,"Радше ні")</f>
        <v>1</v>
      </c>
      <c r="M19">
        <f t="shared" ref="M19:O19" si="19">COUNTIF(M2:M13,"Радше ні")</f>
        <v>1</v>
      </c>
      <c r="N19">
        <f t="shared" si="19"/>
        <v>1</v>
      </c>
      <c r="O19">
        <f t="shared" si="19"/>
        <v>0</v>
      </c>
      <c r="P19">
        <f>COUNTIF(P2:P13,"Радше дотримувався")</f>
        <v>2</v>
      </c>
      <c r="Q19">
        <f t="shared" ref="Q19:R19" si="20">COUNTIF(Q2:Q13,"Радше дотримувався")</f>
        <v>3</v>
      </c>
      <c r="R19">
        <f t="shared" si="20"/>
        <v>1</v>
      </c>
      <c r="S19">
        <f>COUNTIF(S2:S13,"Так, але з певними труднощами")</f>
        <v>2</v>
      </c>
      <c r="T19">
        <f>COUNTIF(T2:T13,"Частково")</f>
        <v>2</v>
      </c>
      <c r="U19">
        <f t="shared" ref="U19:X19" si="21">COUNTIF(U2:U13,"Частково")</f>
        <v>0</v>
      </c>
      <c r="V19">
        <f t="shared" si="21"/>
        <v>4</v>
      </c>
      <c r="W19">
        <f t="shared" si="21"/>
        <v>1</v>
      </c>
      <c r="X19">
        <f t="shared" si="21"/>
        <v>0</v>
      </c>
    </row>
    <row r="20" spans="2:24" ht="15.75" customHeight="1" x14ac:dyDescent="0.25">
      <c r="B20" s="3">
        <f t="shared" ref="B20" si="22">B19/12</f>
        <v>0.25</v>
      </c>
      <c r="C20" s="3">
        <f t="shared" ref="C20" si="23">C19/12</f>
        <v>0.41666666666666669</v>
      </c>
      <c r="D20" s="3">
        <f t="shared" ref="D20" si="24">D19/12</f>
        <v>0.25</v>
      </c>
      <c r="E20" s="3">
        <f t="shared" ref="E20" si="25">E19/12</f>
        <v>0.25</v>
      </c>
      <c r="F20" s="3">
        <f t="shared" ref="F20:G20" si="26">F19/12</f>
        <v>0.33333333333333331</v>
      </c>
      <c r="G20" s="3">
        <f t="shared" si="26"/>
        <v>0.25</v>
      </c>
      <c r="H20" s="3">
        <f t="shared" ref="H20" si="27">H19/12</f>
        <v>0.33333333333333331</v>
      </c>
      <c r="I20" s="3">
        <f t="shared" ref="I20" si="28">I19/12</f>
        <v>0</v>
      </c>
      <c r="J20" s="3">
        <f t="shared" ref="J20" si="29">J19/12</f>
        <v>8.3333333333333329E-2</v>
      </c>
      <c r="K20" s="3">
        <f t="shared" ref="K20" si="30">K19/12</f>
        <v>0.16666666666666666</v>
      </c>
      <c r="L20" s="3">
        <f t="shared" ref="L20:P21" si="31">L19/12</f>
        <v>8.3333333333333329E-2</v>
      </c>
      <c r="M20" s="3">
        <f t="shared" si="31"/>
        <v>8.3333333333333329E-2</v>
      </c>
      <c r="N20" s="3">
        <f t="shared" si="31"/>
        <v>8.3333333333333329E-2</v>
      </c>
      <c r="O20" s="3">
        <f t="shared" si="31"/>
        <v>0</v>
      </c>
      <c r="P20" s="3">
        <f t="shared" si="31"/>
        <v>0.16666666666666666</v>
      </c>
      <c r="Q20" s="3">
        <f t="shared" ref="Q20:S20" si="32">Q19/12</f>
        <v>0.25</v>
      </c>
      <c r="R20" s="3">
        <f t="shared" si="32"/>
        <v>8.3333333333333329E-2</v>
      </c>
      <c r="S20" s="3">
        <f t="shared" si="32"/>
        <v>0.16666666666666666</v>
      </c>
      <c r="T20" s="3">
        <f>T19/12</f>
        <v>0.16666666666666666</v>
      </c>
      <c r="U20" s="3">
        <f t="shared" ref="U20:X20" si="33">U19/12</f>
        <v>0</v>
      </c>
      <c r="V20" s="3">
        <f t="shared" si="33"/>
        <v>0.33333333333333331</v>
      </c>
      <c r="W20" s="3">
        <f t="shared" si="33"/>
        <v>8.3333333333333329E-2</v>
      </c>
      <c r="X20" s="3">
        <f t="shared" si="33"/>
        <v>0</v>
      </c>
    </row>
    <row r="21" spans="2:24" ht="15.75" customHeight="1" x14ac:dyDescent="0.25">
      <c r="B21" s="4" t="s">
        <v>29</v>
      </c>
      <c r="C21" s="4" t="s">
        <v>29</v>
      </c>
      <c r="D21" s="4" t="s">
        <v>29</v>
      </c>
      <c r="E21" s="4" t="s">
        <v>29</v>
      </c>
      <c r="F21" s="4" t="s">
        <v>29</v>
      </c>
      <c r="G21" s="5" t="s">
        <v>36</v>
      </c>
      <c r="H21" s="5" t="s">
        <v>36</v>
      </c>
      <c r="I21" s="5" t="s">
        <v>36</v>
      </c>
      <c r="J21" s="5" t="s">
        <v>36</v>
      </c>
      <c r="K21" s="5" t="s">
        <v>36</v>
      </c>
      <c r="L21" s="5" t="s">
        <v>32</v>
      </c>
      <c r="M21" s="5" t="s">
        <v>32</v>
      </c>
      <c r="N21" s="5" t="s">
        <v>32</v>
      </c>
      <c r="O21" s="5" t="s">
        <v>32</v>
      </c>
      <c r="P21" s="5" t="s">
        <v>37</v>
      </c>
      <c r="Q21" s="5" t="s">
        <v>37</v>
      </c>
      <c r="R21" s="5" t="s">
        <v>37</v>
      </c>
      <c r="S21" s="5" t="s">
        <v>29</v>
      </c>
      <c r="T21" s="4" t="s">
        <v>29</v>
      </c>
      <c r="U21" s="4" t="s">
        <v>29</v>
      </c>
      <c r="V21" s="4" t="s">
        <v>29</v>
      </c>
      <c r="W21" s="4" t="s">
        <v>29</v>
      </c>
      <c r="X21" s="4" t="s">
        <v>29</v>
      </c>
    </row>
    <row r="22" spans="2:24" ht="15.75" customHeight="1" x14ac:dyDescent="0.25">
      <c r="B22">
        <f>COUNTIF(B2:B13,"Ні")</f>
        <v>0</v>
      </c>
      <c r="C22">
        <f t="shared" ref="C22:G22" si="34">COUNTIF(C2:C13,"Ні")</f>
        <v>0</v>
      </c>
      <c r="D22">
        <f t="shared" si="34"/>
        <v>1</v>
      </c>
      <c r="E22">
        <f t="shared" si="34"/>
        <v>1</v>
      </c>
      <c r="F22">
        <f t="shared" si="34"/>
        <v>0</v>
      </c>
      <c r="G22">
        <f>COUNTIF(G2:G13,"Не наявна")</f>
        <v>0</v>
      </c>
      <c r="H22">
        <f t="shared" ref="H22:K22" si="35">COUNTIF(H2:H13,"Не наявна")</f>
        <v>0</v>
      </c>
      <c r="I22">
        <f t="shared" si="35"/>
        <v>0</v>
      </c>
      <c r="J22">
        <f t="shared" si="35"/>
        <v>1</v>
      </c>
      <c r="K22">
        <f t="shared" si="35"/>
        <v>1</v>
      </c>
      <c r="L22">
        <f>COUNTIF(L2:L13,"Радше так")</f>
        <v>1</v>
      </c>
      <c r="M22">
        <f t="shared" ref="M22:O22" si="36">COUNTIF(M2:M13,"Радше так")</f>
        <v>2</v>
      </c>
      <c r="N22">
        <f t="shared" si="36"/>
        <v>2</v>
      </c>
      <c r="O22">
        <f>COUNTIF(O2:O13,"Радше так")</f>
        <v>0</v>
      </c>
      <c r="P22">
        <f>COUNTIF(P2:P13,"Радше не дотримувався")</f>
        <v>0</v>
      </c>
      <c r="Q22">
        <f t="shared" ref="Q22:R22" si="37">COUNTIF(Q2:Q13,"Радше не дотримувався")</f>
        <v>0</v>
      </c>
      <c r="R22">
        <f t="shared" si="37"/>
        <v>0</v>
      </c>
      <c r="S22">
        <f>COUNTIF(S2:S13,"Ні")</f>
        <v>6</v>
      </c>
      <c r="T22">
        <f>COUNTIF(T2:T13,"Ні")</f>
        <v>0</v>
      </c>
      <c r="U22">
        <f t="shared" ref="U22:X22" si="38">COUNTIF(U2:U13,"Ні")</f>
        <v>0</v>
      </c>
      <c r="V22">
        <f t="shared" si="38"/>
        <v>0</v>
      </c>
      <c r="W22">
        <f t="shared" si="38"/>
        <v>0</v>
      </c>
      <c r="X22">
        <f t="shared" si="38"/>
        <v>0</v>
      </c>
    </row>
    <row r="23" spans="2:24" ht="15.75" customHeight="1" x14ac:dyDescent="0.25">
      <c r="B23" s="3">
        <f t="shared" ref="B23" si="39">B22/12</f>
        <v>0</v>
      </c>
      <c r="C23" s="3">
        <f t="shared" ref="C23" si="40">C22/12</f>
        <v>0</v>
      </c>
      <c r="D23" s="3">
        <f t="shared" ref="D23" si="41">D22/12</f>
        <v>8.3333333333333329E-2</v>
      </c>
      <c r="E23" s="3">
        <f t="shared" ref="E23" si="42">E22/12</f>
        <v>8.3333333333333329E-2</v>
      </c>
      <c r="F23" s="3">
        <f t="shared" ref="F23:G23" si="43">F22/12</f>
        <v>0</v>
      </c>
      <c r="G23" s="3">
        <f t="shared" si="43"/>
        <v>0</v>
      </c>
      <c r="H23" s="3">
        <f t="shared" ref="H23" si="44">H22/12</f>
        <v>0</v>
      </c>
      <c r="I23" s="3">
        <f t="shared" ref="I23" si="45">I22/12</f>
        <v>0</v>
      </c>
      <c r="J23" s="3">
        <f t="shared" ref="J23" si="46">J22/12</f>
        <v>8.3333333333333329E-2</v>
      </c>
      <c r="K23" s="3">
        <f t="shared" ref="K23" si="47">K22/12</f>
        <v>8.3333333333333329E-2</v>
      </c>
      <c r="L23" s="3">
        <f t="shared" ref="L23:O24" si="48">L22/12</f>
        <v>8.3333333333333329E-2</v>
      </c>
      <c r="M23" s="3">
        <f t="shared" si="48"/>
        <v>0.16666666666666666</v>
      </c>
      <c r="N23" s="3">
        <f t="shared" si="48"/>
        <v>0.16666666666666666</v>
      </c>
      <c r="O23" s="3">
        <f>O22/12</f>
        <v>0</v>
      </c>
      <c r="P23" s="3">
        <f t="shared" ref="P23:S23" si="49">P22/12</f>
        <v>0</v>
      </c>
      <c r="Q23" s="3">
        <f t="shared" si="49"/>
        <v>0</v>
      </c>
      <c r="R23" s="3">
        <f t="shared" si="49"/>
        <v>0</v>
      </c>
      <c r="S23" s="3">
        <f t="shared" si="49"/>
        <v>0.5</v>
      </c>
      <c r="T23" s="3">
        <f>T22/12</f>
        <v>0</v>
      </c>
      <c r="U23" s="3">
        <f t="shared" ref="U23:X23" si="50">U22/12</f>
        <v>0</v>
      </c>
      <c r="V23" s="3">
        <f t="shared" si="50"/>
        <v>0</v>
      </c>
      <c r="W23" s="3">
        <f t="shared" si="50"/>
        <v>0</v>
      </c>
      <c r="X23" s="3">
        <f t="shared" si="50"/>
        <v>0</v>
      </c>
    </row>
    <row r="24" spans="2:24" ht="15.75" customHeight="1" x14ac:dyDescent="0.25">
      <c r="G24" s="5" t="s">
        <v>30</v>
      </c>
      <c r="H24" s="5" t="s">
        <v>30</v>
      </c>
      <c r="I24" s="5" t="s">
        <v>30</v>
      </c>
      <c r="J24" s="5" t="s">
        <v>30</v>
      </c>
      <c r="K24" s="5" t="s">
        <v>30</v>
      </c>
      <c r="L24" s="6"/>
      <c r="O24" t="s">
        <v>28</v>
      </c>
    </row>
    <row r="25" spans="2:24" ht="15.75" customHeight="1" x14ac:dyDescent="0.25">
      <c r="G25">
        <f>COUNTIF(G2:G13,"Радше не наявна")</f>
        <v>3</v>
      </c>
      <c r="H25">
        <f t="shared" ref="H25:K25" si="51">COUNTIF(H2:H13,"Радше не наявна")</f>
        <v>1</v>
      </c>
      <c r="I25">
        <f t="shared" si="51"/>
        <v>2</v>
      </c>
      <c r="J25">
        <f t="shared" si="51"/>
        <v>0</v>
      </c>
      <c r="K25">
        <f t="shared" si="51"/>
        <v>1</v>
      </c>
      <c r="O25">
        <f>COUNTIF(O2:O13,"Частково")</f>
        <v>1</v>
      </c>
    </row>
    <row r="26" spans="2:24" ht="15.75" customHeight="1" x14ac:dyDescent="0.25">
      <c r="G26" s="3">
        <f>G25/12</f>
        <v>0.25</v>
      </c>
      <c r="H26" s="3">
        <f t="shared" ref="H26:K26" si="52">H25/12</f>
        <v>8.3333333333333329E-2</v>
      </c>
      <c r="I26" s="3">
        <f t="shared" si="52"/>
        <v>0.16666666666666666</v>
      </c>
      <c r="J26" s="3">
        <f t="shared" si="52"/>
        <v>0</v>
      </c>
      <c r="K26" s="3">
        <f t="shared" si="52"/>
        <v>8.3333333333333329E-2</v>
      </c>
      <c r="O26" s="3">
        <f>O25/12</f>
        <v>8.3333333333333329E-2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Відповіді форми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крiстiко</dc:creator>
  <cp:lastModifiedBy>Наталія Михайлівна Куштан</cp:lastModifiedBy>
  <dcterms:created xsi:type="dcterms:W3CDTF">2023-06-26T08:34:59Z</dcterms:created>
  <dcterms:modified xsi:type="dcterms:W3CDTF">2024-09-19T13:28:04Z</dcterms:modified>
</cp:coreProperties>
</file>